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0455" windowHeight="6570"/>
  </bookViews>
  <sheets>
    <sheet name="Instructions" sheetId="241" r:id="rId1"/>
    <sheet name="EScalc" sheetId="240" r:id="rId2"/>
    <sheet name="Example Data" sheetId="242" r:id="rId3"/>
  </sheets>
  <calcPr calcId="145621"/>
</workbook>
</file>

<file path=xl/calcChain.xml><?xml version="1.0" encoding="utf-8"?>
<calcChain xmlns="http://schemas.openxmlformats.org/spreadsheetml/2006/main">
  <c r="C3" i="240" l="1"/>
  <c r="C14" i="240"/>
  <c r="D14" i="240"/>
  <c r="C15" i="240"/>
  <c r="D15" i="240"/>
  <c r="C16" i="240"/>
  <c r="D16" i="240"/>
  <c r="C17" i="240"/>
  <c r="D17" i="240"/>
  <c r="C18" i="240"/>
  <c r="D18" i="240"/>
  <c r="C19" i="240"/>
  <c r="D19" i="240"/>
  <c r="C20" i="240"/>
  <c r="D20" i="240"/>
  <c r="C21" i="240"/>
  <c r="D21" i="240"/>
  <c r="C22" i="240"/>
  <c r="D22" i="240"/>
  <c r="C23" i="240"/>
  <c r="D23" i="240"/>
  <c r="C24" i="240"/>
  <c r="D24" i="240"/>
  <c r="C25" i="240"/>
  <c r="D25" i="240"/>
  <c r="C26" i="240"/>
  <c r="D26" i="240"/>
  <c r="C27" i="240"/>
  <c r="D27" i="240"/>
  <c r="C28" i="240"/>
  <c r="D28" i="240"/>
  <c r="C29" i="240"/>
  <c r="D29" i="240"/>
  <c r="C30" i="240"/>
  <c r="D30" i="240"/>
  <c r="C31" i="240"/>
  <c r="D31" i="240"/>
  <c r="C32" i="240"/>
  <c r="D32" i="240"/>
  <c r="G3" i="240"/>
  <c r="C33" i="240"/>
  <c r="D33" i="240"/>
  <c r="D34" i="240"/>
  <c r="D35" i="240"/>
  <c r="D36" i="240"/>
  <c r="D37" i="240"/>
  <c r="D38" i="240"/>
  <c r="D39" i="240"/>
  <c r="D40" i="240"/>
  <c r="D41" i="240"/>
  <c r="D42" i="240"/>
  <c r="D43" i="240"/>
  <c r="D44" i="240"/>
  <c r="D45" i="240"/>
  <c r="D46" i="240"/>
  <c r="D47" i="240"/>
  <c r="D48" i="240"/>
  <c r="D49" i="240"/>
  <c r="D50" i="240"/>
  <c r="D51" i="240"/>
  <c r="D52" i="240"/>
  <c r="D53" i="240"/>
  <c r="D54" i="240"/>
  <c r="D55" i="240"/>
  <c r="D56" i="240"/>
  <c r="D57" i="240"/>
  <c r="D58" i="240"/>
  <c r="D59" i="240"/>
  <c r="D60" i="240"/>
  <c r="C13" i="240"/>
  <c r="D13" i="240"/>
  <c r="C12" i="240"/>
  <c r="D12" i="240"/>
  <c r="C11" i="240"/>
  <c r="D11" i="240"/>
  <c r="F13" i="240"/>
  <c r="E13" i="240"/>
  <c r="G13" i="240"/>
  <c r="H13" i="240"/>
  <c r="F14" i="240"/>
  <c r="E14" i="240"/>
  <c r="G14" i="240"/>
  <c r="H14" i="240"/>
  <c r="F15" i="240"/>
  <c r="E15" i="240"/>
  <c r="G15" i="240"/>
  <c r="H15" i="240"/>
  <c r="F16" i="240"/>
  <c r="E16" i="240"/>
  <c r="G16" i="240"/>
  <c r="H16" i="240"/>
  <c r="F17" i="240"/>
  <c r="E17" i="240"/>
  <c r="G17" i="240"/>
  <c r="H17" i="240"/>
  <c r="F18" i="240"/>
  <c r="E18" i="240"/>
  <c r="G18" i="240"/>
  <c r="H18" i="240"/>
  <c r="F19" i="240"/>
  <c r="E19" i="240"/>
  <c r="G19" i="240"/>
  <c r="H19" i="240"/>
  <c r="F20" i="240"/>
  <c r="E20" i="240"/>
  <c r="G20" i="240"/>
  <c r="H20" i="240"/>
  <c r="F21" i="240"/>
  <c r="E21" i="240"/>
  <c r="G21" i="240"/>
  <c r="H21" i="240"/>
  <c r="F22" i="240"/>
  <c r="E22" i="240"/>
  <c r="G22" i="240"/>
  <c r="H22" i="240"/>
  <c r="F23" i="240"/>
  <c r="E23" i="240"/>
  <c r="G23" i="240"/>
  <c r="H23" i="240"/>
  <c r="F24" i="240"/>
  <c r="E24" i="240"/>
  <c r="G24" i="240"/>
  <c r="H24" i="240"/>
  <c r="F25" i="240"/>
  <c r="E25" i="240"/>
  <c r="G25" i="240"/>
  <c r="H25" i="240"/>
  <c r="F26" i="240"/>
  <c r="E26" i="240"/>
  <c r="G26" i="240"/>
  <c r="H26" i="240"/>
  <c r="F27" i="240"/>
  <c r="E27" i="240"/>
  <c r="G27" i="240"/>
  <c r="H27" i="240"/>
  <c r="F28" i="240"/>
  <c r="E28" i="240"/>
  <c r="G28" i="240"/>
  <c r="H28" i="240"/>
  <c r="F29" i="240"/>
  <c r="E29" i="240"/>
  <c r="G29" i="240"/>
  <c r="H29" i="240"/>
  <c r="F30" i="240"/>
  <c r="E30" i="240"/>
  <c r="G30" i="240"/>
  <c r="H30" i="240"/>
  <c r="F31" i="240"/>
  <c r="E31" i="240"/>
  <c r="G31" i="240"/>
  <c r="H31" i="240"/>
  <c r="F32" i="240"/>
  <c r="E32" i="240"/>
  <c r="G32" i="240"/>
  <c r="H32" i="240"/>
  <c r="F33" i="240"/>
  <c r="E33" i="240"/>
  <c r="G33" i="240"/>
  <c r="H33" i="240"/>
  <c r="H34" i="240"/>
  <c r="H35" i="240"/>
  <c r="H36" i="240"/>
  <c r="H37" i="240"/>
  <c r="H38" i="240"/>
  <c r="H39" i="240"/>
  <c r="H40" i="240"/>
  <c r="H41" i="240"/>
  <c r="H42" i="240"/>
  <c r="H43" i="240"/>
  <c r="H44" i="240"/>
  <c r="H45" i="240"/>
  <c r="H46" i="240"/>
  <c r="H47" i="240"/>
  <c r="H48" i="240"/>
  <c r="H49" i="240"/>
  <c r="H50" i="240"/>
  <c r="H51" i="240"/>
  <c r="H52" i="240"/>
  <c r="H53" i="240"/>
  <c r="H54" i="240"/>
  <c r="H55" i="240"/>
  <c r="H56" i="240"/>
  <c r="H57" i="240"/>
  <c r="H58" i="240"/>
  <c r="H59" i="240"/>
  <c r="H60" i="240"/>
  <c r="F12" i="240"/>
  <c r="E12" i="240"/>
  <c r="G12" i="240"/>
  <c r="H12" i="240"/>
  <c r="F11" i="240"/>
  <c r="E11" i="240"/>
  <c r="G11" i="240"/>
  <c r="H11" i="240"/>
  <c r="I37" i="240"/>
  <c r="L11" i="240"/>
  <c r="L12" i="240"/>
  <c r="M12" i="240"/>
  <c r="K12" i="240"/>
  <c r="L13" i="240"/>
  <c r="M13" i="240"/>
  <c r="K13" i="240"/>
  <c r="L14" i="240"/>
  <c r="M14" i="240"/>
  <c r="K14" i="240"/>
  <c r="L15" i="240"/>
  <c r="M15" i="240"/>
  <c r="K15" i="240"/>
  <c r="L16" i="240"/>
  <c r="M16" i="240"/>
  <c r="K16" i="240"/>
  <c r="L17" i="240"/>
  <c r="M17" i="240"/>
  <c r="K17" i="240"/>
  <c r="L18" i="240"/>
  <c r="M18" i="240"/>
  <c r="K18" i="240"/>
  <c r="L19" i="240"/>
  <c r="M19" i="240"/>
  <c r="K19" i="240"/>
  <c r="L20" i="240"/>
  <c r="M20" i="240"/>
  <c r="K20" i="240"/>
  <c r="L21" i="240"/>
  <c r="M21" i="240"/>
  <c r="K21" i="240"/>
  <c r="L22" i="240"/>
  <c r="M22" i="240"/>
  <c r="K22" i="240"/>
  <c r="L23" i="240"/>
  <c r="M23" i="240"/>
  <c r="K23" i="240"/>
  <c r="L24" i="240"/>
  <c r="M24" i="240"/>
  <c r="K24" i="240"/>
  <c r="L25" i="240"/>
  <c r="M25" i="240"/>
  <c r="K25" i="240"/>
  <c r="L26" i="240"/>
  <c r="M26" i="240"/>
  <c r="K26" i="240"/>
  <c r="L27" i="240"/>
  <c r="M27" i="240"/>
  <c r="K27" i="240"/>
  <c r="L28" i="240"/>
  <c r="M28" i="240"/>
  <c r="K28" i="240"/>
  <c r="L29" i="240"/>
  <c r="M29" i="240"/>
  <c r="K29" i="240"/>
  <c r="L30" i="240"/>
  <c r="M30" i="240"/>
  <c r="K30" i="240"/>
  <c r="L31" i="240"/>
  <c r="M31" i="240"/>
  <c r="K31" i="240"/>
  <c r="L32" i="240"/>
  <c r="M32" i="240"/>
  <c r="K32" i="240"/>
  <c r="L33" i="240"/>
  <c r="C7" i="240"/>
  <c r="M33" i="240"/>
  <c r="K33" i="240"/>
  <c r="K34" i="240"/>
  <c r="K35" i="240"/>
  <c r="K36" i="240"/>
  <c r="K37" i="240"/>
  <c r="K38" i="240"/>
  <c r="K39" i="240"/>
  <c r="K40" i="240"/>
  <c r="K41" i="240"/>
  <c r="K42" i="240"/>
  <c r="K43" i="240"/>
  <c r="K44" i="240"/>
  <c r="K45" i="240"/>
  <c r="K46" i="240"/>
  <c r="K47" i="240"/>
  <c r="K48" i="240"/>
  <c r="K49" i="240"/>
  <c r="K50" i="240"/>
  <c r="K51" i="240"/>
  <c r="K52" i="240"/>
  <c r="K53" i="240"/>
  <c r="K54" i="240"/>
  <c r="K55" i="240"/>
  <c r="K56" i="240"/>
  <c r="K57" i="240"/>
  <c r="K58" i="240"/>
  <c r="K59" i="240"/>
  <c r="K60" i="240"/>
  <c r="M11" i="240"/>
  <c r="K11" i="240"/>
  <c r="M34" i="240"/>
  <c r="M35" i="240"/>
  <c r="M36" i="240"/>
  <c r="M37" i="240"/>
  <c r="M38" i="240"/>
  <c r="M39" i="240"/>
  <c r="M40" i="240"/>
  <c r="M41" i="240"/>
  <c r="M42" i="240"/>
  <c r="M43" i="240"/>
  <c r="M44" i="240"/>
  <c r="M45" i="240"/>
  <c r="M46" i="240"/>
  <c r="M47" i="240"/>
  <c r="M48" i="240"/>
  <c r="M49" i="240"/>
  <c r="M50" i="240"/>
  <c r="M51" i="240"/>
  <c r="M52" i="240"/>
  <c r="M53" i="240"/>
  <c r="M54" i="240"/>
  <c r="M55" i="240"/>
  <c r="M56" i="240"/>
  <c r="M57" i="240"/>
  <c r="M58" i="240"/>
  <c r="M59" i="240"/>
  <c r="M60" i="240"/>
  <c r="L34" i="240"/>
  <c r="L35" i="240"/>
  <c r="L36" i="240"/>
  <c r="L37" i="240"/>
  <c r="L38" i="240"/>
  <c r="L39" i="240"/>
  <c r="L40" i="240"/>
  <c r="L41" i="240"/>
  <c r="L42" i="240"/>
  <c r="L43" i="240"/>
  <c r="L44" i="240"/>
  <c r="L45" i="240"/>
  <c r="L46" i="240"/>
  <c r="L47" i="240"/>
  <c r="L48" i="240"/>
  <c r="L49" i="240"/>
  <c r="L50" i="240"/>
  <c r="L51" i="240"/>
  <c r="L52" i="240"/>
  <c r="L53" i="240"/>
  <c r="L54" i="240"/>
  <c r="L55" i="240"/>
  <c r="L56" i="240"/>
  <c r="L57" i="240"/>
  <c r="L58" i="240"/>
  <c r="L59" i="240"/>
  <c r="L60" i="240"/>
  <c r="O11" i="240"/>
  <c r="N11" i="240"/>
  <c r="O13" i="240"/>
  <c r="O12" i="240"/>
  <c r="N13" i="240"/>
  <c r="O14" i="240"/>
  <c r="N14" i="240"/>
  <c r="O15" i="240"/>
  <c r="N15" i="240"/>
  <c r="O16" i="240"/>
  <c r="N16" i="240"/>
  <c r="O17" i="240"/>
  <c r="N17" i="240"/>
  <c r="O18" i="240"/>
  <c r="N18" i="240"/>
  <c r="O19" i="240"/>
  <c r="N19" i="240"/>
  <c r="O20" i="240"/>
  <c r="N20" i="240"/>
  <c r="O21" i="240"/>
  <c r="N21" i="240"/>
  <c r="O22" i="240"/>
  <c r="N22" i="240"/>
  <c r="O23" i="240"/>
  <c r="N23" i="240"/>
  <c r="O24" i="240"/>
  <c r="N24" i="240"/>
  <c r="O25" i="240"/>
  <c r="N25" i="240"/>
  <c r="O26" i="240"/>
  <c r="N26" i="240"/>
  <c r="O27" i="240"/>
  <c r="N27" i="240"/>
  <c r="O28" i="240"/>
  <c r="N28" i="240"/>
  <c r="O29" i="240"/>
  <c r="N29" i="240"/>
  <c r="O30" i="240"/>
  <c r="N30" i="240"/>
  <c r="O31" i="240"/>
  <c r="N31" i="240"/>
  <c r="O32" i="240"/>
  <c r="N32" i="240"/>
  <c r="O33" i="240"/>
  <c r="N33" i="240"/>
  <c r="N34" i="240"/>
  <c r="N35" i="240"/>
  <c r="N36" i="240"/>
  <c r="N37" i="240"/>
  <c r="N38" i="240"/>
  <c r="N39" i="240"/>
  <c r="N40" i="240"/>
  <c r="N41" i="240"/>
  <c r="N42" i="240"/>
  <c r="N43" i="240"/>
  <c r="N44" i="240"/>
  <c r="N45" i="240"/>
  <c r="N46" i="240"/>
  <c r="N47" i="240"/>
  <c r="N48" i="240"/>
  <c r="N49" i="240"/>
  <c r="N50" i="240"/>
  <c r="N51" i="240"/>
  <c r="N52" i="240"/>
  <c r="N53" i="240"/>
  <c r="N54" i="240"/>
  <c r="N55" i="240"/>
  <c r="N56" i="240"/>
  <c r="N57" i="240"/>
  <c r="N58" i="240"/>
  <c r="N59" i="240"/>
  <c r="N60" i="240"/>
  <c r="N12" i="240"/>
  <c r="O34" i="240"/>
  <c r="O35" i="240"/>
  <c r="O36" i="240"/>
  <c r="O37" i="240"/>
  <c r="O38" i="240"/>
  <c r="O39" i="240"/>
  <c r="O40" i="240"/>
  <c r="O41" i="240"/>
  <c r="O42" i="240"/>
  <c r="O43" i="240"/>
  <c r="O44" i="240"/>
  <c r="O45" i="240"/>
  <c r="O46" i="240"/>
  <c r="O47" i="240"/>
  <c r="O48" i="240"/>
  <c r="O49" i="240"/>
  <c r="O50" i="240"/>
  <c r="O51" i="240"/>
  <c r="O52" i="240"/>
  <c r="O53" i="240"/>
  <c r="O54" i="240"/>
  <c r="O55" i="240"/>
  <c r="O56" i="240"/>
  <c r="O57" i="240"/>
  <c r="O58" i="240"/>
  <c r="O59" i="240"/>
  <c r="O60" i="240"/>
  <c r="I11" i="240"/>
  <c r="I13" i="240"/>
  <c r="J13" i="240"/>
  <c r="I14" i="240"/>
  <c r="J14" i="240"/>
  <c r="I15" i="240"/>
  <c r="J15" i="240"/>
  <c r="I16" i="240"/>
  <c r="J16" i="240"/>
  <c r="I17" i="240"/>
  <c r="J17" i="240"/>
  <c r="I18" i="240"/>
  <c r="J18" i="240"/>
  <c r="I19" i="240"/>
  <c r="J19" i="240"/>
  <c r="I20" i="240"/>
  <c r="J20" i="240"/>
  <c r="I21" i="240"/>
  <c r="J21" i="240"/>
  <c r="I22" i="240"/>
  <c r="J22" i="240"/>
  <c r="I23" i="240"/>
  <c r="J23" i="240"/>
  <c r="I24" i="240"/>
  <c r="J24" i="240"/>
  <c r="I25" i="240"/>
  <c r="J25" i="240"/>
  <c r="I26" i="240"/>
  <c r="J26" i="240"/>
  <c r="I27" i="240"/>
  <c r="J27" i="240"/>
  <c r="I28" i="240"/>
  <c r="J28" i="240"/>
  <c r="I29" i="240"/>
  <c r="J29" i="240"/>
  <c r="I30" i="240"/>
  <c r="J30" i="240"/>
  <c r="I31" i="240"/>
  <c r="J31" i="240"/>
  <c r="I32" i="240"/>
  <c r="J32" i="240"/>
  <c r="I33" i="240"/>
  <c r="J33" i="240"/>
  <c r="J34" i="240"/>
  <c r="J35" i="240"/>
  <c r="J36" i="240"/>
  <c r="J37" i="240"/>
  <c r="J38" i="240"/>
  <c r="J39" i="240"/>
  <c r="J40" i="240"/>
  <c r="J41" i="240"/>
  <c r="J42" i="240"/>
  <c r="J43" i="240"/>
  <c r="J44" i="240"/>
  <c r="J45" i="240"/>
  <c r="J46" i="240"/>
  <c r="J47" i="240"/>
  <c r="J48" i="240"/>
  <c r="J49" i="240"/>
  <c r="J50" i="240"/>
  <c r="J51" i="240"/>
  <c r="J52" i="240"/>
  <c r="J53" i="240"/>
  <c r="J54" i="240"/>
  <c r="J55" i="240"/>
  <c r="J56" i="240"/>
  <c r="J57" i="240"/>
  <c r="J58" i="240"/>
  <c r="J59" i="240"/>
  <c r="J60" i="240"/>
  <c r="I12" i="240"/>
  <c r="J12" i="240"/>
  <c r="J11" i="240"/>
  <c r="C34" i="240"/>
  <c r="C35" i="240"/>
  <c r="C36" i="240"/>
  <c r="C37" i="240"/>
  <c r="C38" i="240"/>
  <c r="C39" i="240"/>
  <c r="C40" i="240"/>
  <c r="C41" i="240"/>
  <c r="C42" i="240"/>
  <c r="C43" i="240"/>
  <c r="C44" i="240"/>
  <c r="C45" i="240"/>
  <c r="C46" i="240"/>
  <c r="C47" i="240"/>
  <c r="C48" i="240"/>
  <c r="C49" i="240"/>
  <c r="C50" i="240"/>
  <c r="C51" i="240"/>
  <c r="C52" i="240"/>
  <c r="C53" i="240"/>
  <c r="C54" i="240"/>
  <c r="C55" i="240"/>
  <c r="C56" i="240"/>
  <c r="C57" i="240"/>
  <c r="C58" i="240"/>
  <c r="C59" i="240"/>
  <c r="C60" i="240"/>
  <c r="I34" i="240"/>
  <c r="I35" i="240"/>
  <c r="I36" i="240"/>
  <c r="I38" i="240"/>
  <c r="I39" i="240"/>
  <c r="I40" i="240"/>
  <c r="I41" i="240"/>
  <c r="I42" i="240"/>
  <c r="I43" i="240"/>
  <c r="I44" i="240"/>
  <c r="I45" i="240"/>
  <c r="I46" i="240"/>
  <c r="I47" i="240"/>
  <c r="I48" i="240"/>
  <c r="I49" i="240"/>
  <c r="I50" i="240"/>
  <c r="I51" i="240"/>
  <c r="I52" i="240"/>
  <c r="I53" i="240"/>
  <c r="I54" i="240"/>
  <c r="I55" i="240"/>
  <c r="I56" i="240"/>
  <c r="I57" i="240"/>
  <c r="I58" i="240"/>
  <c r="I59" i="240"/>
  <c r="I60" i="240"/>
  <c r="G34" i="240"/>
  <c r="G35" i="240"/>
  <c r="G36" i="240"/>
  <c r="G37" i="240"/>
  <c r="G38" i="240"/>
  <c r="G39" i="240"/>
  <c r="G40" i="240"/>
  <c r="G41" i="240"/>
  <c r="G42" i="240"/>
  <c r="G43" i="240"/>
  <c r="G44" i="240"/>
  <c r="G45" i="240"/>
  <c r="G46" i="240"/>
  <c r="G47" i="240"/>
  <c r="G48" i="240"/>
  <c r="G49" i="240"/>
  <c r="G50" i="240"/>
  <c r="G51" i="240"/>
  <c r="G52" i="240"/>
  <c r="G53" i="240"/>
  <c r="G54" i="240"/>
  <c r="G55" i="240"/>
  <c r="G56" i="240"/>
  <c r="G57" i="240"/>
  <c r="G58" i="240"/>
  <c r="G59" i="240"/>
  <c r="G60" i="240"/>
  <c r="F34" i="240"/>
  <c r="F35" i="240"/>
  <c r="F36" i="240"/>
  <c r="F37" i="240"/>
  <c r="F38" i="240"/>
  <c r="F39" i="240"/>
  <c r="F40" i="240"/>
  <c r="F41" i="240"/>
  <c r="F42" i="240"/>
  <c r="F43" i="240"/>
  <c r="F44" i="240"/>
  <c r="F45" i="240"/>
  <c r="F46" i="240"/>
  <c r="F47" i="240"/>
  <c r="F48" i="240"/>
  <c r="F49" i="240"/>
  <c r="F50" i="240"/>
  <c r="F51" i="240"/>
  <c r="F52" i="240"/>
  <c r="F53" i="240"/>
  <c r="F54" i="240"/>
  <c r="F55" i="240"/>
  <c r="F56" i="240"/>
  <c r="F57" i="240"/>
  <c r="F58" i="240"/>
  <c r="F59" i="240"/>
  <c r="F60" i="240"/>
  <c r="E34" i="240"/>
  <c r="E35" i="240"/>
  <c r="E36" i="240"/>
  <c r="E37" i="240"/>
  <c r="E38" i="240"/>
  <c r="E39" i="240"/>
  <c r="E40" i="240"/>
  <c r="E41" i="240"/>
  <c r="E42" i="240"/>
  <c r="E43" i="240"/>
  <c r="E44" i="240"/>
  <c r="E45" i="240"/>
  <c r="E46" i="240"/>
  <c r="E47" i="240"/>
  <c r="E48" i="240"/>
  <c r="E49" i="240"/>
  <c r="E50" i="240"/>
  <c r="E51" i="240"/>
  <c r="E52" i="240"/>
  <c r="E53" i="240"/>
  <c r="E54" i="240"/>
  <c r="E55" i="240"/>
  <c r="E56" i="240"/>
  <c r="E57" i="240"/>
  <c r="E58" i="240"/>
  <c r="E59" i="240"/>
  <c r="E60" i="240"/>
</calcChain>
</file>

<file path=xl/sharedStrings.xml><?xml version="1.0" encoding="utf-8"?>
<sst xmlns="http://schemas.openxmlformats.org/spreadsheetml/2006/main" count="53" uniqueCount="48">
  <si>
    <t>BCWPcum</t>
  </si>
  <si>
    <t>BCWScum</t>
  </si>
  <si>
    <t>Numerator</t>
  </si>
  <si>
    <t>Denominator</t>
  </si>
  <si>
    <t xml:space="preserve"> InterpVal</t>
  </si>
  <si>
    <t xml:space="preserve">   EScum</t>
  </si>
  <si>
    <t xml:space="preserve">   ESmo</t>
  </si>
  <si>
    <t># Pc=&gt;Sc</t>
  </si>
  <si>
    <t>AT</t>
  </si>
  <si>
    <t>SV(t)mo</t>
  </si>
  <si>
    <t>SV(t)cum</t>
  </si>
  <si>
    <t xml:space="preserve">Enter BCWPcum and BCWScum into columns A and B of the EScalc sheet. </t>
  </si>
  <si>
    <r>
      <t>SPI(t)</t>
    </r>
    <r>
      <rPr>
        <b/>
        <sz val="10"/>
        <rFont val="Arial"/>
        <family val="2"/>
      </rPr>
      <t>cum</t>
    </r>
  </si>
  <si>
    <r>
      <t>SPI(t)</t>
    </r>
    <r>
      <rPr>
        <b/>
        <sz val="10"/>
        <rFont val="Arial"/>
        <family val="2"/>
      </rPr>
      <t>mo</t>
    </r>
  </si>
  <si>
    <t xml:space="preserve">The calculator is capable of handling up to 50 periodic entries. If the </t>
  </si>
  <si>
    <t>application has more entries than 50, simply extend columns C through</t>
  </si>
  <si>
    <r>
      <t>Computed values for SPI(t)</t>
    </r>
    <r>
      <rPr>
        <sz val="10"/>
        <rFont val="Arial"/>
        <family val="2"/>
      </rPr>
      <t>mo, SPI(t)</t>
    </r>
    <r>
      <rPr>
        <sz val="10"/>
        <rFont val="Arial"/>
        <family val="2"/>
      </rPr>
      <t xml:space="preserve">cum, SV(t)mo, and SV(t)cum are </t>
    </r>
  </si>
  <si>
    <t xml:space="preserve">Compare your results obtained from using </t>
  </si>
  <si>
    <t>this data to their corrsponding values in</t>
  </si>
  <si>
    <t xml:space="preserve">columns I, J, L, M. </t>
  </si>
  <si>
    <t>SPI(t)mo</t>
  </si>
  <si>
    <t>SPI(t)cum</t>
  </si>
  <si>
    <t>the entire baseline (periodic values of BCWScum) into column B.</t>
  </si>
  <si>
    <t xml:space="preserve">need to be extended to include the last BCWS entry. </t>
  </si>
  <si>
    <t>Plan Start Date =</t>
  </si>
  <si>
    <t xml:space="preserve">1st mo Fraction (Pln) = </t>
  </si>
  <si>
    <t>Plan Compl Date =</t>
  </si>
  <si>
    <t>Last mo Fraction (Pln) =</t>
  </si>
  <si>
    <t>Actual Compl Date =</t>
  </si>
  <si>
    <t>Last mo Fraction (Act) =</t>
  </si>
  <si>
    <t>E-Count</t>
  </si>
  <si>
    <t>A-Count</t>
  </si>
  <si>
    <t>1st Day Next Mo =</t>
  </si>
  <si>
    <t>Last Day Previous Mo =</t>
  </si>
  <si>
    <t>BAC</t>
  </si>
  <si>
    <t>Plan Completion Date =</t>
  </si>
  <si>
    <t xml:space="preserve">Actual Completion Date = </t>
  </si>
  <si>
    <t xml:space="preserve">BAC = </t>
  </si>
  <si>
    <t xml:space="preserve">Note that row 11 is the 1st data entry. Before each use clear all data </t>
  </si>
  <si>
    <t>Enter plan start and completion dates into cells C1 and G1, respectively.</t>
  </si>
  <si>
    <t xml:space="preserve">in columns A and B below row 10. To insure correctly calculated values, load </t>
  </si>
  <si>
    <t>Enter actual completion date into cell C5 when project completes.</t>
  </si>
  <si>
    <t xml:space="preserve">Enter 1st and last days into cells C2, G2, and C6, as appropriate. Enter BAC. </t>
  </si>
  <si>
    <t xml:space="preserve">displayed in columns J, K, N, and O, respectively. The cumulative actual  </t>
  </si>
  <si>
    <t xml:space="preserve">time (AT) is shown in column M. </t>
  </si>
  <si>
    <t>O to the number needed. The range of the COUNTIF function in column C will</t>
  </si>
  <si>
    <t>EVcum</t>
  </si>
  <si>
    <t>PVcum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</si>
</sst>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0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indexed="12"/>
      <name val="Arial"/>
    </font>
    <font>
      <b/>
      <sz val="10"/>
      <color indexed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/>
      <diagonal/>
    </border>
    <border>
      <left style="dotted">
        <color indexed="64"/>
      </left>
      <right style="dotted">
        <color indexed="64"/>
      </right>
      <top style="thick">
        <color indexed="64"/>
      </top>
      <bottom/>
      <diagonal/>
    </border>
    <border>
      <left style="dotted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165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/>
    <xf numFmtId="1" fontId="1" fillId="0" borderId="0" xfId="0" applyNumberFormat="1" applyFont="1" applyFill="1" applyAlignment="1">
      <alignment horizontal="centerContinuous"/>
    </xf>
    <xf numFmtId="0" fontId="1" fillId="2" borderId="1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1" fontId="1" fillId="2" borderId="3" xfId="0" applyNumberFormat="1" applyFont="1" applyFill="1" applyBorder="1" applyAlignment="1">
      <alignment horizontal="centerContinuous"/>
    </xf>
    <xf numFmtId="1" fontId="1" fillId="2" borderId="0" xfId="0" applyNumberFormat="1" applyFont="1" applyFill="1" applyBorder="1" applyAlignment="1">
      <alignment horizontal="centerContinuous"/>
    </xf>
    <xf numFmtId="165" fontId="0" fillId="2" borderId="0" xfId="0" applyNumberFormat="1" applyFill="1" applyBorder="1"/>
    <xf numFmtId="1" fontId="1" fillId="2" borderId="4" xfId="0" applyNumberFormat="1" applyFont="1" applyFill="1" applyBorder="1" applyAlignment="1">
      <alignment horizontal="centerContinuous"/>
    </xf>
    <xf numFmtId="1" fontId="1" fillId="2" borderId="5" xfId="0" applyNumberFormat="1" applyFont="1" applyFill="1" applyBorder="1" applyAlignment="1">
      <alignment horizontal="centerContinuous"/>
    </xf>
    <xf numFmtId="165" fontId="0" fillId="2" borderId="5" xfId="0" applyNumberFormat="1" applyFill="1" applyBorder="1"/>
    <xf numFmtId="0" fontId="0" fillId="0" borderId="0" xfId="0" applyAlignment="1">
      <alignment horizontal="centerContinuous"/>
    </xf>
    <xf numFmtId="165" fontId="0" fillId="0" borderId="0" xfId="0" applyNumberFormat="1" applyAlignment="1">
      <alignment horizontal="centerContinuous"/>
    </xf>
    <xf numFmtId="0" fontId="1" fillId="2" borderId="0" xfId="0" applyFont="1" applyFill="1" applyBorder="1" applyAlignment="1">
      <alignment horizontal="centerContinuous"/>
    </xf>
    <xf numFmtId="165" fontId="1" fillId="2" borderId="0" xfId="0" applyNumberFormat="1" applyFont="1" applyFill="1" applyBorder="1" applyAlignment="1">
      <alignment horizontal="centerContinuous"/>
    </xf>
    <xf numFmtId="0" fontId="1" fillId="2" borderId="5" xfId="0" applyFont="1" applyFill="1" applyBorder="1" applyAlignment="1">
      <alignment horizontal="centerContinuous"/>
    </xf>
    <xf numFmtId="165" fontId="1" fillId="2" borderId="5" xfId="0" applyNumberFormat="1" applyFont="1" applyFill="1" applyBorder="1" applyAlignment="1">
      <alignment horizontal="centerContinuous"/>
    </xf>
    <xf numFmtId="0" fontId="1" fillId="3" borderId="2" xfId="0" applyFont="1" applyFill="1" applyBorder="1" applyAlignment="1">
      <alignment horizontal="centerContinuous"/>
    </xf>
    <xf numFmtId="165" fontId="1" fillId="3" borderId="2" xfId="0" applyNumberFormat="1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Continuous"/>
    </xf>
    <xf numFmtId="165" fontId="1" fillId="3" borderId="0" xfId="0" applyNumberFormat="1" applyFont="1" applyFill="1" applyBorder="1" applyAlignment="1">
      <alignment horizontal="centerContinuous"/>
    </xf>
    <xf numFmtId="0" fontId="1" fillId="3" borderId="5" xfId="0" applyFont="1" applyFill="1" applyBorder="1" applyAlignment="1">
      <alignment horizontal="centerContinuous"/>
    </xf>
    <xf numFmtId="165" fontId="1" fillId="3" borderId="5" xfId="0" applyNumberFormat="1" applyFont="1" applyFill="1" applyBorder="1" applyAlignment="1">
      <alignment horizontal="centerContinuous"/>
    </xf>
    <xf numFmtId="165" fontId="1" fillId="2" borderId="2" xfId="0" applyNumberFormat="1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165" fontId="2" fillId="4" borderId="6" xfId="0" applyNumberFormat="1" applyFont="1" applyFill="1" applyBorder="1" applyAlignment="1">
      <alignment horizontal="center"/>
    </xf>
    <xf numFmtId="14" fontId="2" fillId="2" borderId="7" xfId="0" applyNumberFormat="1" applyFont="1" applyFill="1" applyBorder="1" applyAlignment="1">
      <alignment horizontal="center"/>
    </xf>
    <xf numFmtId="14" fontId="2" fillId="2" borderId="8" xfId="0" applyNumberFormat="1" applyFont="1" applyFill="1" applyBorder="1" applyAlignment="1">
      <alignment horizontal="center"/>
    </xf>
    <xf numFmtId="165" fontId="2" fillId="4" borderId="9" xfId="0" applyNumberFormat="1" applyFont="1" applyFill="1" applyBorder="1" applyAlignment="1">
      <alignment horizontal="center"/>
    </xf>
    <xf numFmtId="165" fontId="0" fillId="4" borderId="9" xfId="0" applyNumberFormat="1" applyFill="1" applyBorder="1" applyAlignment="1">
      <alignment horizontal="center"/>
    </xf>
    <xf numFmtId="14" fontId="0" fillId="3" borderId="7" xfId="0" applyNumberFormat="1" applyFill="1" applyBorder="1" applyAlignment="1">
      <alignment horizontal="center"/>
    </xf>
    <xf numFmtId="14" fontId="0" fillId="3" borderId="8" xfId="0" applyNumberForma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1" fontId="0" fillId="5" borderId="11" xfId="0" applyNumberFormat="1" applyFill="1" applyBorder="1" applyAlignment="1">
      <alignment horizontal="center"/>
    </xf>
    <xf numFmtId="165" fontId="0" fillId="0" borderId="0" xfId="0" applyNumberFormat="1" applyFill="1" applyBorder="1"/>
    <xf numFmtId="1" fontId="0" fillId="2" borderId="12" xfId="0" applyNumberFormat="1" applyFill="1" applyBorder="1" applyAlignment="1"/>
    <xf numFmtId="1" fontId="0" fillId="2" borderId="13" xfId="0" applyNumberFormat="1" applyFill="1" applyBorder="1" applyAlignment="1"/>
    <xf numFmtId="1" fontId="0" fillId="2" borderId="14" xfId="0" applyNumberFormat="1" applyFill="1" applyBorder="1" applyAlignment="1"/>
    <xf numFmtId="1" fontId="0" fillId="2" borderId="15" xfId="0" applyNumberFormat="1" applyFill="1" applyBorder="1" applyAlignment="1"/>
    <xf numFmtId="0" fontId="1" fillId="6" borderId="2" xfId="0" applyFont="1" applyFill="1" applyBorder="1" applyAlignment="1">
      <alignment horizontal="center"/>
    </xf>
    <xf numFmtId="165" fontId="1" fillId="6" borderId="2" xfId="0" applyNumberFormat="1" applyFont="1" applyFill="1" applyBorder="1" applyAlignment="1">
      <alignment horizontal="center"/>
    </xf>
    <xf numFmtId="1" fontId="1" fillId="6" borderId="2" xfId="0" applyNumberFormat="1" applyFont="1" applyFill="1" applyBorder="1" applyAlignment="1">
      <alignment horizontal="center"/>
    </xf>
    <xf numFmtId="165" fontId="1" fillId="6" borderId="7" xfId="0" applyNumberFormat="1" applyFont="1" applyFill="1" applyBorder="1" applyAlignment="1">
      <alignment horizontal="center"/>
    </xf>
    <xf numFmtId="1" fontId="0" fillId="6" borderId="4" xfId="0" applyNumberFormat="1" applyFill="1" applyBorder="1" applyAlignment="1"/>
    <xf numFmtId="1" fontId="0" fillId="6" borderId="5" xfId="0" applyNumberFormat="1" applyFill="1" applyBorder="1" applyAlignment="1"/>
    <xf numFmtId="0" fontId="0" fillId="6" borderId="5" xfId="0" applyFill="1" applyBorder="1" applyAlignment="1">
      <alignment horizontal="center"/>
    </xf>
    <xf numFmtId="165" fontId="0" fillId="6" borderId="5" xfId="0" applyNumberFormat="1" applyFill="1" applyBorder="1"/>
    <xf numFmtId="0" fontId="0" fillId="6" borderId="5" xfId="0" applyFill="1" applyBorder="1"/>
    <xf numFmtId="1" fontId="0" fillId="6" borderId="5" xfId="0" applyNumberFormat="1" applyFill="1" applyBorder="1" applyAlignment="1">
      <alignment horizontal="center"/>
    </xf>
    <xf numFmtId="165" fontId="0" fillId="6" borderId="16" xfId="0" applyNumberFormat="1" applyFill="1" applyBorder="1"/>
    <xf numFmtId="165" fontId="0" fillId="5" borderId="0" xfId="0" applyNumberFormat="1" applyFill="1"/>
    <xf numFmtId="0" fontId="0" fillId="7" borderId="0" xfId="0" applyFill="1"/>
    <xf numFmtId="0" fontId="0" fillId="8" borderId="0" xfId="0" applyFill="1"/>
    <xf numFmtId="0" fontId="0" fillId="9" borderId="0" xfId="0" applyFill="1" applyAlignment="1">
      <alignment horizontal="center"/>
    </xf>
    <xf numFmtId="165" fontId="0" fillId="9" borderId="0" xfId="0" applyNumberFormat="1" applyFill="1"/>
    <xf numFmtId="1" fontId="0" fillId="9" borderId="0" xfId="0" applyNumberFormat="1" applyFill="1"/>
    <xf numFmtId="1" fontId="0" fillId="9" borderId="0" xfId="0" applyNumberFormat="1" applyFill="1" applyAlignment="1">
      <alignment horizontal="center"/>
    </xf>
    <xf numFmtId="165" fontId="4" fillId="9" borderId="0" xfId="0" applyNumberFormat="1" applyFont="1" applyFill="1"/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6" borderId="18" xfId="0" applyFill="1" applyBorder="1"/>
    <xf numFmtId="0" fontId="1" fillId="6" borderId="19" xfId="0" applyFont="1" applyFill="1" applyBorder="1" applyAlignment="1">
      <alignment horizontal="center"/>
    </xf>
    <xf numFmtId="0" fontId="5" fillId="8" borderId="20" xfId="0" applyFont="1" applyFill="1" applyBorder="1"/>
    <xf numFmtId="0" fontId="5" fillId="8" borderId="21" xfId="0" applyFont="1" applyFill="1" applyBorder="1"/>
    <xf numFmtId="0" fontId="5" fillId="8" borderId="22" xfId="0" applyFont="1" applyFill="1" applyBorder="1"/>
    <xf numFmtId="0" fontId="5" fillId="8" borderId="23" xfId="0" applyFont="1" applyFill="1" applyBorder="1"/>
    <xf numFmtId="0" fontId="5" fillId="8" borderId="0" xfId="0" applyFont="1" applyFill="1" applyBorder="1"/>
    <xf numFmtId="0" fontId="5" fillId="8" borderId="24" xfId="0" applyFont="1" applyFill="1" applyBorder="1"/>
    <xf numFmtId="0" fontId="5" fillId="8" borderId="25" xfId="0" applyFont="1" applyFill="1" applyBorder="1"/>
    <xf numFmtId="0" fontId="5" fillId="8" borderId="26" xfId="0" applyFont="1" applyFill="1" applyBorder="1"/>
    <xf numFmtId="0" fontId="5" fillId="8" borderId="27" xfId="0" applyFont="1" applyFill="1" applyBorder="1"/>
    <xf numFmtId="165" fontId="4" fillId="9" borderId="28" xfId="0" applyNumberFormat="1" applyFont="1" applyFill="1" applyBorder="1" applyAlignment="1">
      <alignment horizontal="center"/>
    </xf>
    <xf numFmtId="165" fontId="4" fillId="9" borderId="29" xfId="0" applyNumberFormat="1" applyFont="1" applyFill="1" applyBorder="1" applyAlignment="1">
      <alignment horizontal="center"/>
    </xf>
    <xf numFmtId="1" fontId="4" fillId="9" borderId="29" xfId="0" applyNumberFormat="1" applyFont="1" applyFill="1" applyBorder="1" applyAlignment="1">
      <alignment horizontal="center"/>
    </xf>
    <xf numFmtId="165" fontId="4" fillId="9" borderId="30" xfId="0" applyNumberFormat="1" applyFont="1" applyFill="1" applyBorder="1" applyAlignment="1">
      <alignment horizontal="center"/>
    </xf>
    <xf numFmtId="165" fontId="4" fillId="9" borderId="31" xfId="0" applyNumberFormat="1" applyFont="1" applyFill="1" applyBorder="1" applyAlignment="1">
      <alignment horizontal="center"/>
    </xf>
    <xf numFmtId="165" fontId="4" fillId="9" borderId="32" xfId="0" applyNumberFormat="1" applyFont="1" applyFill="1" applyBorder="1" applyAlignment="1">
      <alignment horizontal="center"/>
    </xf>
    <xf numFmtId="1" fontId="4" fillId="9" borderId="32" xfId="0" applyNumberFormat="1" applyFont="1" applyFill="1" applyBorder="1" applyAlignment="1">
      <alignment horizontal="center"/>
    </xf>
    <xf numFmtId="165" fontId="4" fillId="9" borderId="33" xfId="0" applyNumberFormat="1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Continuous"/>
    </xf>
    <xf numFmtId="0" fontId="1" fillId="4" borderId="21" xfId="0" applyFont="1" applyFill="1" applyBorder="1" applyAlignment="1">
      <alignment horizontal="centerContinuous"/>
    </xf>
    <xf numFmtId="14" fontId="0" fillId="4" borderId="22" xfId="0" applyNumberFormat="1" applyFill="1" applyBorder="1" applyAlignment="1">
      <alignment horizontal="center"/>
    </xf>
    <xf numFmtId="0" fontId="1" fillId="4" borderId="23" xfId="0" applyFont="1" applyFill="1" applyBorder="1" applyAlignment="1">
      <alignment horizontal="centerContinuous"/>
    </xf>
    <xf numFmtId="0" fontId="1" fillId="4" borderId="0" xfId="0" applyFont="1" applyFill="1" applyBorder="1" applyAlignment="1">
      <alignment horizontal="centerContinuous"/>
    </xf>
    <xf numFmtId="14" fontId="0" fillId="4" borderId="24" xfId="0" applyNumberFormat="1" applyFill="1" applyBorder="1" applyAlignment="1">
      <alignment horizontal="center"/>
    </xf>
    <xf numFmtId="0" fontId="1" fillId="4" borderId="25" xfId="0" applyFont="1" applyFill="1" applyBorder="1"/>
    <xf numFmtId="0" fontId="1" fillId="4" borderId="26" xfId="0" applyFont="1" applyFill="1" applyBorder="1" applyAlignment="1">
      <alignment horizontal="center"/>
    </xf>
    <xf numFmtId="1" fontId="0" fillId="4" borderId="27" xfId="0" applyNumberFormat="1" applyFill="1" applyBorder="1" applyAlignment="1">
      <alignment horizontal="center"/>
    </xf>
    <xf numFmtId="0" fontId="0" fillId="2" borderId="28" xfId="0" applyFill="1" applyBorder="1"/>
    <xf numFmtId="0" fontId="0" fillId="2" borderId="30" xfId="0" applyFill="1" applyBorder="1"/>
    <xf numFmtId="0" fontId="0" fillId="2" borderId="31" xfId="0" applyFill="1" applyBorder="1"/>
    <xf numFmtId="0" fontId="0" fillId="2" borderId="33" xfId="0" applyFill="1" applyBorder="1"/>
    <xf numFmtId="1" fontId="1" fillId="6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22"/>
  <sheetViews>
    <sheetView tabSelected="1" workbookViewId="0">
      <selection activeCell="O4" sqref="O4"/>
    </sheetView>
  </sheetViews>
  <sheetFormatPr defaultRowHeight="12.75" x14ac:dyDescent="0.2"/>
  <cols>
    <col min="3" max="3" width="2.42578125" customWidth="1"/>
    <col min="7" max="7" width="9.7109375" customWidth="1"/>
    <col min="10" max="10" width="9.85546875" customWidth="1"/>
    <col min="11" max="11" width="2.42578125" customWidth="1"/>
  </cols>
  <sheetData>
    <row r="4" spans="3:11" x14ac:dyDescent="0.2">
      <c r="C4" s="58"/>
      <c r="D4" s="58"/>
      <c r="E4" s="58"/>
      <c r="F4" s="58"/>
      <c r="G4" s="58"/>
      <c r="H4" s="58"/>
      <c r="I4" s="58"/>
      <c r="J4" s="58"/>
      <c r="K4" s="58"/>
    </row>
    <row r="5" spans="3:11" x14ac:dyDescent="0.2">
      <c r="C5" s="58"/>
      <c r="D5" s="59" t="s">
        <v>11</v>
      </c>
      <c r="E5" s="59"/>
      <c r="F5" s="59"/>
      <c r="G5" s="59"/>
      <c r="H5" s="59"/>
      <c r="I5" s="59"/>
      <c r="J5" s="59"/>
      <c r="K5" s="58"/>
    </row>
    <row r="6" spans="3:11" x14ac:dyDescent="0.2">
      <c r="C6" s="58"/>
      <c r="D6" s="59" t="s">
        <v>38</v>
      </c>
      <c r="E6" s="59"/>
      <c r="F6" s="59"/>
      <c r="G6" s="59"/>
      <c r="H6" s="59"/>
      <c r="I6" s="59"/>
      <c r="J6" s="59"/>
      <c r="K6" s="58"/>
    </row>
    <row r="7" spans="3:11" x14ac:dyDescent="0.2">
      <c r="C7" s="58"/>
      <c r="D7" s="59" t="s">
        <v>40</v>
      </c>
      <c r="E7" s="59"/>
      <c r="F7" s="59"/>
      <c r="G7" s="59"/>
      <c r="H7" s="59"/>
      <c r="I7" s="59"/>
      <c r="J7" s="59"/>
      <c r="K7" s="58"/>
    </row>
    <row r="8" spans="3:11" x14ac:dyDescent="0.2">
      <c r="C8" s="58"/>
      <c r="D8" s="59" t="s">
        <v>22</v>
      </c>
      <c r="E8" s="59"/>
      <c r="F8" s="59"/>
      <c r="G8" s="59"/>
      <c r="H8" s="59"/>
      <c r="I8" s="59"/>
      <c r="J8" s="59"/>
      <c r="K8" s="58"/>
    </row>
    <row r="9" spans="3:11" x14ac:dyDescent="0.2">
      <c r="C9" s="58"/>
      <c r="D9" s="59"/>
      <c r="E9" s="59"/>
      <c r="F9" s="59"/>
      <c r="G9" s="59"/>
      <c r="H9" s="59"/>
      <c r="I9" s="59"/>
      <c r="J9" s="59"/>
      <c r="K9" s="58"/>
    </row>
    <row r="10" spans="3:11" x14ac:dyDescent="0.2">
      <c r="C10" s="58"/>
      <c r="D10" s="59" t="s">
        <v>39</v>
      </c>
      <c r="E10" s="59"/>
      <c r="F10" s="59"/>
      <c r="G10" s="59"/>
      <c r="H10" s="59"/>
      <c r="I10" s="59"/>
      <c r="J10" s="59"/>
      <c r="K10" s="58"/>
    </row>
    <row r="11" spans="3:11" x14ac:dyDescent="0.2">
      <c r="C11" s="58"/>
      <c r="D11" s="59" t="s">
        <v>41</v>
      </c>
      <c r="E11" s="59"/>
      <c r="F11" s="59"/>
      <c r="G11" s="59"/>
      <c r="H11" s="59"/>
      <c r="I11" s="59"/>
      <c r="J11" s="59"/>
      <c r="K11" s="58"/>
    </row>
    <row r="12" spans="3:11" x14ac:dyDescent="0.2">
      <c r="C12" s="58"/>
      <c r="D12" s="59" t="s">
        <v>42</v>
      </c>
      <c r="E12" s="59"/>
      <c r="F12" s="59"/>
      <c r="G12" s="59"/>
      <c r="H12" s="59"/>
      <c r="I12" s="59"/>
      <c r="J12" s="59"/>
      <c r="K12" s="58"/>
    </row>
    <row r="13" spans="3:11" x14ac:dyDescent="0.2">
      <c r="C13" s="58"/>
      <c r="D13" s="59"/>
      <c r="E13" s="59"/>
      <c r="F13" s="59"/>
      <c r="G13" s="59"/>
      <c r="H13" s="59"/>
      <c r="I13" s="59"/>
      <c r="J13" s="59"/>
      <c r="K13" s="58"/>
    </row>
    <row r="14" spans="3:11" x14ac:dyDescent="0.2">
      <c r="C14" s="58"/>
      <c r="D14" s="59" t="s">
        <v>16</v>
      </c>
      <c r="E14" s="59"/>
      <c r="F14" s="59"/>
      <c r="G14" s="59"/>
      <c r="H14" s="59"/>
      <c r="I14" s="59"/>
      <c r="J14" s="59"/>
      <c r="K14" s="58"/>
    </row>
    <row r="15" spans="3:11" x14ac:dyDescent="0.2">
      <c r="C15" s="58"/>
      <c r="D15" s="59" t="s">
        <v>43</v>
      </c>
      <c r="E15" s="59"/>
      <c r="F15" s="59"/>
      <c r="G15" s="59"/>
      <c r="H15" s="59"/>
      <c r="I15" s="59"/>
      <c r="J15" s="59"/>
      <c r="K15" s="58"/>
    </row>
    <row r="16" spans="3:11" x14ac:dyDescent="0.2">
      <c r="C16" s="58"/>
      <c r="D16" s="59" t="s">
        <v>44</v>
      </c>
      <c r="E16" s="59"/>
      <c r="F16" s="59"/>
      <c r="G16" s="59"/>
      <c r="H16" s="59"/>
      <c r="I16" s="59"/>
      <c r="J16" s="59"/>
      <c r="K16" s="58"/>
    </row>
    <row r="17" spans="3:11" x14ac:dyDescent="0.2">
      <c r="C17" s="58"/>
      <c r="D17" s="59"/>
      <c r="E17" s="59"/>
      <c r="F17" s="59"/>
      <c r="G17" s="59"/>
      <c r="H17" s="59"/>
      <c r="I17" s="59"/>
      <c r="J17" s="59"/>
      <c r="K17" s="58"/>
    </row>
    <row r="18" spans="3:11" x14ac:dyDescent="0.2">
      <c r="C18" s="58"/>
      <c r="D18" s="59" t="s">
        <v>14</v>
      </c>
      <c r="E18" s="59"/>
      <c r="F18" s="59"/>
      <c r="G18" s="59"/>
      <c r="H18" s="59"/>
      <c r="I18" s="59"/>
      <c r="J18" s="59"/>
      <c r="K18" s="58"/>
    </row>
    <row r="19" spans="3:11" x14ac:dyDescent="0.2">
      <c r="C19" s="58"/>
      <c r="D19" s="59" t="s">
        <v>15</v>
      </c>
      <c r="E19" s="59"/>
      <c r="F19" s="59"/>
      <c r="G19" s="59"/>
      <c r="H19" s="59"/>
      <c r="I19" s="59"/>
      <c r="J19" s="59"/>
      <c r="K19" s="58"/>
    </row>
    <row r="20" spans="3:11" x14ac:dyDescent="0.2">
      <c r="C20" s="58"/>
      <c r="D20" s="59" t="s">
        <v>45</v>
      </c>
      <c r="E20" s="59"/>
      <c r="F20" s="59"/>
      <c r="G20" s="59"/>
      <c r="H20" s="59"/>
      <c r="I20" s="59"/>
      <c r="J20" s="59"/>
      <c r="K20" s="58"/>
    </row>
    <row r="21" spans="3:11" x14ac:dyDescent="0.2">
      <c r="C21" s="58"/>
      <c r="D21" s="59" t="s">
        <v>23</v>
      </c>
      <c r="E21" s="59"/>
      <c r="F21" s="59"/>
      <c r="G21" s="59"/>
      <c r="H21" s="59"/>
      <c r="I21" s="59"/>
      <c r="J21" s="59"/>
      <c r="K21" s="58"/>
    </row>
    <row r="22" spans="3:11" x14ac:dyDescent="0.2">
      <c r="C22" s="58"/>
      <c r="D22" s="58"/>
      <c r="E22" s="58"/>
      <c r="F22" s="58"/>
      <c r="G22" s="58"/>
      <c r="H22" s="58"/>
      <c r="I22" s="58"/>
      <c r="J22" s="58"/>
      <c r="K22" s="58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workbookViewId="0">
      <selection activeCell="H11" sqref="H11"/>
    </sheetView>
  </sheetViews>
  <sheetFormatPr defaultRowHeight="12.75" x14ac:dyDescent="0.2"/>
  <cols>
    <col min="1" max="1" width="10.140625" style="7" customWidth="1"/>
    <col min="2" max="2" width="11.85546875" style="7" customWidth="1"/>
    <col min="3" max="3" width="11.28515625" style="5" customWidth="1"/>
    <col min="4" max="4" width="8.5703125" style="1" customWidth="1"/>
    <col min="5" max="5" width="10.5703125" customWidth="1"/>
    <col min="6" max="6" width="12" style="1" customWidth="1"/>
    <col min="7" max="7" width="11.28515625" style="1" customWidth="1"/>
    <col min="8" max="8" width="8.5703125" style="1" customWidth="1"/>
    <col min="9" max="9" width="9.5703125" style="1" customWidth="1"/>
    <col min="10" max="10" width="10.42578125" style="1" customWidth="1"/>
    <col min="11" max="11" width="9.28515625" style="2" customWidth="1"/>
    <col min="12" max="12" width="8" style="1" customWidth="1"/>
    <col min="13" max="13" width="8.7109375" style="1" customWidth="1"/>
    <col min="14" max="14" width="9.28515625" customWidth="1"/>
  </cols>
  <sheetData>
    <row r="1" spans="1:15" s="3" customFormat="1" x14ac:dyDescent="0.2">
      <c r="A1" s="9" t="s">
        <v>24</v>
      </c>
      <c r="B1" s="10"/>
      <c r="C1" s="30"/>
      <c r="D1" s="29"/>
      <c r="E1" s="10" t="s">
        <v>26</v>
      </c>
      <c r="F1" s="10"/>
      <c r="G1" s="33"/>
      <c r="M1" s="4"/>
    </row>
    <row r="2" spans="1:15" x14ac:dyDescent="0.2">
      <c r="A2" s="11" t="s">
        <v>32</v>
      </c>
      <c r="B2" s="12"/>
      <c r="C2" s="31"/>
      <c r="D2" s="13"/>
      <c r="E2" s="19" t="s">
        <v>33</v>
      </c>
      <c r="F2" s="20"/>
      <c r="G2" s="34"/>
    </row>
    <row r="3" spans="1:15" ht="13.5" thickBot="1" x14ac:dyDescent="0.25">
      <c r="A3" s="14" t="s">
        <v>25</v>
      </c>
      <c r="B3" s="15"/>
      <c r="C3" s="32">
        <f>DAYS360(C1,C2) / 30</f>
        <v>0</v>
      </c>
      <c r="D3" s="16"/>
      <c r="E3" s="21" t="s">
        <v>27</v>
      </c>
      <c r="F3" s="22"/>
      <c r="G3" s="35">
        <f>DAYS360(G2,G1) / 30</f>
        <v>0</v>
      </c>
    </row>
    <row r="4" spans="1:15" ht="13.5" thickBot="1" x14ac:dyDescent="0.25">
      <c r="A4" s="8"/>
      <c r="B4" s="8"/>
      <c r="E4" s="17"/>
      <c r="F4" s="18"/>
      <c r="G4" s="6"/>
    </row>
    <row r="5" spans="1:15" x14ac:dyDescent="0.2">
      <c r="A5" s="23" t="s">
        <v>28</v>
      </c>
      <c r="B5" s="24"/>
      <c r="C5" s="37"/>
      <c r="D5" s="41"/>
      <c r="E5" s="39" t="s">
        <v>34</v>
      </c>
    </row>
    <row r="6" spans="1:15" ht="13.5" thickBot="1" x14ac:dyDescent="0.25">
      <c r="A6" s="25" t="s">
        <v>33</v>
      </c>
      <c r="B6" s="26"/>
      <c r="C6" s="38"/>
      <c r="D6" s="41"/>
      <c r="E6" s="40"/>
    </row>
    <row r="7" spans="1:15" ht="13.5" thickBot="1" x14ac:dyDescent="0.25">
      <c r="A7" s="27" t="s">
        <v>29</v>
      </c>
      <c r="B7" s="28"/>
      <c r="C7" s="36">
        <f>DAYS360(C6,C5) / 30</f>
        <v>0</v>
      </c>
      <c r="D7" s="41"/>
    </row>
    <row r="8" spans="1:15" ht="13.5" thickBot="1" x14ac:dyDescent="0.25"/>
    <row r="9" spans="1:15" x14ac:dyDescent="0.2">
      <c r="A9" s="99" t="s">
        <v>46</v>
      </c>
      <c r="B9" s="48" t="s">
        <v>47</v>
      </c>
      <c r="C9" s="46" t="s">
        <v>7</v>
      </c>
      <c r="D9" s="47" t="s">
        <v>30</v>
      </c>
      <c r="E9" s="48" t="s">
        <v>2</v>
      </c>
      <c r="F9" s="48" t="s">
        <v>3</v>
      </c>
      <c r="G9" s="47" t="s">
        <v>4</v>
      </c>
      <c r="H9" s="47" t="s">
        <v>5</v>
      </c>
      <c r="I9" s="47" t="s">
        <v>6</v>
      </c>
      <c r="J9" s="47" t="s">
        <v>13</v>
      </c>
      <c r="K9" s="47" t="s">
        <v>12</v>
      </c>
      <c r="L9" s="47" t="s">
        <v>31</v>
      </c>
      <c r="M9" s="48" t="s">
        <v>8</v>
      </c>
      <c r="N9" s="47" t="s">
        <v>9</v>
      </c>
      <c r="O9" s="49" t="s">
        <v>10</v>
      </c>
    </row>
    <row r="10" spans="1:15" ht="13.5" thickBot="1" x14ac:dyDescent="0.25">
      <c r="A10" s="50"/>
      <c r="B10" s="51"/>
      <c r="C10" s="52"/>
      <c r="D10" s="53"/>
      <c r="E10" s="54"/>
      <c r="F10" s="54"/>
      <c r="G10" s="53"/>
      <c r="H10" s="53"/>
      <c r="I10" s="53"/>
      <c r="J10" s="53"/>
      <c r="K10" s="53"/>
      <c r="L10" s="55"/>
      <c r="M10" s="53"/>
      <c r="N10" s="53"/>
      <c r="O10" s="56"/>
    </row>
    <row r="11" spans="1:15" x14ac:dyDescent="0.2">
      <c r="A11" s="42"/>
      <c r="B11" s="43"/>
      <c r="C11" s="60" t="str">
        <f t="shared" ref="C11:C42" si="0">IF(ISNUMBER(A11),COUNTIF($B$11:$B$60,CONCATENATE("&lt;=",A11)),"Pc=&gt;Sc")</f>
        <v>Pc=&gt;Sc</v>
      </c>
      <c r="D11" s="61" t="str">
        <f>IF(ISNUMBER(A12),C11 - (1 - $C$3), IF(A11 = $E$6, IF(ISNUMBER($E$6), C11- (1-$G$3) - (1-$C$3), " E-Count"), IF(ISNUMBER(A11), C11 - (1 - $C$3), " E-Count")))</f>
        <v xml:space="preserve"> E-Count</v>
      </c>
      <c r="E11" s="62" t="str">
        <f t="shared" ref="E11:E42" ca="1" si="1">IF(ISNUMBER(A11),A11-OFFSET($B$11,C11-1,0),"    NUM")</f>
        <v xml:space="preserve">    NUM</v>
      </c>
      <c r="F11" s="62" t="str">
        <f t="shared" ref="F11:F42" ca="1" si="2">IF(ISNUMBER(A11),OFFSET($B$11,C11,0)-OFFSET($B$11,C11-1,0),"     DENOM")</f>
        <v xml:space="preserve">     DENOM</v>
      </c>
      <c r="G11" s="61" t="str">
        <f t="shared" ref="G11:G42" si="3">IF(ISNUMBER(A11),IF(F11 = 0,0,E11/F11)," InterpVal")</f>
        <v xml:space="preserve"> InterpVal</v>
      </c>
      <c r="H11" s="57" t="str">
        <f>IF(ISNUMBER(A11),IF(C11=0, G11*$C$3, D11+G11),"  EScum")</f>
        <v xml:space="preserve">  EScum</v>
      </c>
      <c r="I11" s="64" t="str">
        <f>IF(ISNUMBER(A11),H11,"   ESmo")</f>
        <v xml:space="preserve">   ESmo</v>
      </c>
      <c r="J11" s="64" t="str">
        <f>IF(ISNUMBER(A11), I11 / M11, "  SPI(t)mo")</f>
        <v xml:space="preserve">  SPI(t)mo</v>
      </c>
      <c r="K11" s="64" t="str">
        <f>IF(ISNUMBER(A11),H11/M11,"SPI(t)cum")</f>
        <v>SPI(t)cum</v>
      </c>
      <c r="L11" s="63" t="str">
        <f>IF(ISNUMBER(A11),L10 + 1,  " A-Count")</f>
        <v xml:space="preserve"> A-Count</v>
      </c>
      <c r="M11" s="57" t="str">
        <f>IF(ISNUMBER(A12),IF(L11 = 1,$C$3, L11 - (1 - $C$3)),IF(A11 = $E$6, IF(ISNUMBER($E$6), M10 + $C$7, "     AT"), IF(ISNUMBER(A11), L11 - (1 - $C$3), "      AT")))</f>
        <v xml:space="preserve">     AT</v>
      </c>
      <c r="N11" s="64" t="str">
        <f>IF(ISNUMBER(A11),O11,"  SV(t)mo")</f>
        <v xml:space="preserve">  SV(t)mo</v>
      </c>
      <c r="O11" s="64" t="str">
        <f>IF(ISNUMBER(A11),H11 - M11," SV(t)cum")</f>
        <v xml:space="preserve"> SV(t)cum</v>
      </c>
    </row>
    <row r="12" spans="1:15" x14ac:dyDescent="0.2">
      <c r="A12" s="42"/>
      <c r="B12" s="43"/>
      <c r="C12" s="60" t="str">
        <f t="shared" si="0"/>
        <v>Pc=&gt;Sc</v>
      </c>
      <c r="D12" s="61" t="str">
        <f>IF(ISNUMBER(A13),C12 - (1 - $C$3), IF(A12 = $E$6, IF(ISNUMBER($E$6), C12- (1-$G$3) - (1-$C$3), " E-Count"), IF(ISNUMBER(A12), C12 - (1 - $C$3), " E-Count")))</f>
        <v xml:space="preserve"> E-Count</v>
      </c>
      <c r="E12" s="62" t="str">
        <f t="shared" ca="1" si="1"/>
        <v xml:space="preserve">    NUM</v>
      </c>
      <c r="F12" s="62" t="str">
        <f t="shared" ca="1" si="2"/>
        <v xml:space="preserve">     DENOM</v>
      </c>
      <c r="G12" s="61" t="str">
        <f t="shared" si="3"/>
        <v xml:space="preserve"> InterpVal</v>
      </c>
      <c r="H12" s="57" t="str">
        <f>IF(ISNUMBER(A12),IF(C12=0, G12*$C$3, D12+G12),"  EScum")</f>
        <v xml:space="preserve">  EScum</v>
      </c>
      <c r="I12" s="64" t="str">
        <f t="shared" ref="I12:I43" si="4">IF(ISNUMBER(A12),H12-H11,"   ESmo")</f>
        <v xml:space="preserve">   ESmo</v>
      </c>
      <c r="J12" s="64" t="str">
        <f>IF(ISNUMBER(A12),I12/(M12 - M11),"  SPI(t)mo")</f>
        <v xml:space="preserve">  SPI(t)mo</v>
      </c>
      <c r="K12" s="64" t="str">
        <f t="shared" ref="K12:K60" si="5">IF(ISNUMBER(A12),H12/M12,"SPI(t)cum")</f>
        <v>SPI(t)cum</v>
      </c>
      <c r="L12" s="63" t="str">
        <f t="shared" ref="L12:L60" si="6">IF(ISNUMBER(A12),L11 + 1,  " A-Count")</f>
        <v xml:space="preserve"> A-Count</v>
      </c>
      <c r="M12" s="57" t="str">
        <f t="shared" ref="M12:M60" si="7">IF(ISNUMBER(A13),IF(L12 = 1,$C$3, L12 - (1 - $C$3)),IF(A12 = $E$6, IF(ISNUMBER($E$6), M11 + $C$7, "     AT"), IF(ISNUMBER(A12), L12 - (1 - $C$3), "      AT")))</f>
        <v xml:space="preserve">     AT</v>
      </c>
      <c r="N12" s="64" t="str">
        <f>IF(ISNUMBER(A12),O12 - O11,"  SV(t)mo")</f>
        <v xml:space="preserve">  SV(t)mo</v>
      </c>
      <c r="O12" s="64" t="str">
        <f t="shared" ref="O12:O60" si="8">IF(ISNUMBER(A12),H12 - M12," SV(t)cum")</f>
        <v xml:space="preserve"> SV(t)cum</v>
      </c>
    </row>
    <row r="13" spans="1:15" x14ac:dyDescent="0.2">
      <c r="A13" s="42"/>
      <c r="B13" s="43"/>
      <c r="C13" s="60" t="str">
        <f t="shared" si="0"/>
        <v>Pc=&gt;Sc</v>
      </c>
      <c r="D13" s="61" t="str">
        <f>IF(ISNUMBER(A14),C13 - (1 - $C$3), IF(A13 = $E$6, IF(ISNUMBER($E$6), C13- (1-$G$3) - (1-$C$3), " E-Count"), IF(ISNUMBER(A13), C13 - (1 - $C$3), " E-Count")))</f>
        <v xml:space="preserve"> E-Count</v>
      </c>
      <c r="E13" s="62" t="str">
        <f t="shared" ca="1" si="1"/>
        <v xml:space="preserve">    NUM</v>
      </c>
      <c r="F13" s="62" t="str">
        <f t="shared" ca="1" si="2"/>
        <v xml:space="preserve">     DENOM</v>
      </c>
      <c r="G13" s="61" t="str">
        <f t="shared" si="3"/>
        <v xml:space="preserve"> InterpVal</v>
      </c>
      <c r="H13" s="57" t="str">
        <f t="shared" ref="H13:H60" si="9">IF(ISNUMBER(A13),IF(C13=0, G13*$C$3, D13+G13),"  EScum")</f>
        <v xml:space="preserve">  EScum</v>
      </c>
      <c r="I13" s="64" t="str">
        <f t="shared" si="4"/>
        <v xml:space="preserve">   ESmo</v>
      </c>
      <c r="J13" s="64" t="str">
        <f t="shared" ref="J13:J60" si="10">IF(ISNUMBER(A13),I13/(M13 - M12),"  SPI(t)mo")</f>
        <v xml:space="preserve">  SPI(t)mo</v>
      </c>
      <c r="K13" s="64" t="str">
        <f t="shared" si="5"/>
        <v>SPI(t)cum</v>
      </c>
      <c r="L13" s="63" t="str">
        <f t="shared" si="6"/>
        <v xml:space="preserve"> A-Count</v>
      </c>
      <c r="M13" s="57" t="str">
        <f t="shared" si="7"/>
        <v xml:space="preserve">     AT</v>
      </c>
      <c r="N13" s="64" t="str">
        <f t="shared" ref="N13:N60" si="11">IF(ISNUMBER(A13),O13 - O12,"  SV(t)mo")</f>
        <v xml:space="preserve">  SV(t)mo</v>
      </c>
      <c r="O13" s="64" t="str">
        <f t="shared" si="8"/>
        <v xml:space="preserve"> SV(t)cum</v>
      </c>
    </row>
    <row r="14" spans="1:15" x14ac:dyDescent="0.2">
      <c r="A14" s="42"/>
      <c r="B14" s="43"/>
      <c r="C14" s="60" t="str">
        <f t="shared" si="0"/>
        <v>Pc=&gt;Sc</v>
      </c>
      <c r="D14" s="61" t="str">
        <f t="shared" ref="D14:D60" si="12">IF(ISNUMBER(A15),C14 - (1 - $C$3), IF(A14 = $E$6, IF(ISNUMBER($E$6), C14- (1-$G$3) - (1-$C$3), " E-Count"), IF(ISNUMBER(A14), C14 - (1 - $C$3), " E-Count")))</f>
        <v xml:space="preserve"> E-Count</v>
      </c>
      <c r="E14" s="62" t="str">
        <f t="shared" ca="1" si="1"/>
        <v xml:space="preserve">    NUM</v>
      </c>
      <c r="F14" s="62" t="str">
        <f t="shared" ca="1" si="2"/>
        <v xml:space="preserve">     DENOM</v>
      </c>
      <c r="G14" s="61" t="str">
        <f t="shared" si="3"/>
        <v xml:space="preserve"> InterpVal</v>
      </c>
      <c r="H14" s="57" t="str">
        <f t="shared" si="9"/>
        <v xml:space="preserve">  EScum</v>
      </c>
      <c r="I14" s="64" t="str">
        <f t="shared" si="4"/>
        <v xml:space="preserve">   ESmo</v>
      </c>
      <c r="J14" s="64" t="str">
        <f t="shared" si="10"/>
        <v xml:space="preserve">  SPI(t)mo</v>
      </c>
      <c r="K14" s="64" t="str">
        <f t="shared" si="5"/>
        <v>SPI(t)cum</v>
      </c>
      <c r="L14" s="63" t="str">
        <f t="shared" si="6"/>
        <v xml:space="preserve"> A-Count</v>
      </c>
      <c r="M14" s="57" t="str">
        <f t="shared" si="7"/>
        <v xml:space="preserve">     AT</v>
      </c>
      <c r="N14" s="64" t="str">
        <f t="shared" si="11"/>
        <v xml:space="preserve">  SV(t)mo</v>
      </c>
      <c r="O14" s="64" t="str">
        <f t="shared" si="8"/>
        <v xml:space="preserve"> SV(t)cum</v>
      </c>
    </row>
    <row r="15" spans="1:15" x14ac:dyDescent="0.2">
      <c r="A15" s="42"/>
      <c r="B15" s="43"/>
      <c r="C15" s="60" t="str">
        <f t="shared" si="0"/>
        <v>Pc=&gt;Sc</v>
      </c>
      <c r="D15" s="61" t="str">
        <f t="shared" si="12"/>
        <v xml:space="preserve"> E-Count</v>
      </c>
      <c r="E15" s="62" t="str">
        <f t="shared" ca="1" si="1"/>
        <v xml:space="preserve">    NUM</v>
      </c>
      <c r="F15" s="62" t="str">
        <f t="shared" ca="1" si="2"/>
        <v xml:space="preserve">     DENOM</v>
      </c>
      <c r="G15" s="61" t="str">
        <f t="shared" si="3"/>
        <v xml:space="preserve"> InterpVal</v>
      </c>
      <c r="H15" s="57" t="str">
        <f t="shared" si="9"/>
        <v xml:space="preserve">  EScum</v>
      </c>
      <c r="I15" s="64" t="str">
        <f t="shared" si="4"/>
        <v xml:space="preserve">   ESmo</v>
      </c>
      <c r="J15" s="64" t="str">
        <f t="shared" si="10"/>
        <v xml:space="preserve">  SPI(t)mo</v>
      </c>
      <c r="K15" s="64" t="str">
        <f t="shared" si="5"/>
        <v>SPI(t)cum</v>
      </c>
      <c r="L15" s="63" t="str">
        <f t="shared" si="6"/>
        <v xml:space="preserve"> A-Count</v>
      </c>
      <c r="M15" s="57" t="str">
        <f t="shared" si="7"/>
        <v xml:space="preserve">     AT</v>
      </c>
      <c r="N15" s="64" t="str">
        <f t="shared" si="11"/>
        <v xml:space="preserve">  SV(t)mo</v>
      </c>
      <c r="O15" s="64" t="str">
        <f t="shared" si="8"/>
        <v xml:space="preserve"> SV(t)cum</v>
      </c>
    </row>
    <row r="16" spans="1:15" x14ac:dyDescent="0.2">
      <c r="A16" s="42"/>
      <c r="B16" s="43"/>
      <c r="C16" s="60" t="str">
        <f t="shared" si="0"/>
        <v>Pc=&gt;Sc</v>
      </c>
      <c r="D16" s="61" t="str">
        <f t="shared" si="12"/>
        <v xml:space="preserve"> E-Count</v>
      </c>
      <c r="E16" s="62" t="str">
        <f t="shared" ca="1" si="1"/>
        <v xml:space="preserve">    NUM</v>
      </c>
      <c r="F16" s="62" t="str">
        <f t="shared" ca="1" si="2"/>
        <v xml:space="preserve">     DENOM</v>
      </c>
      <c r="G16" s="61" t="str">
        <f t="shared" si="3"/>
        <v xml:space="preserve"> InterpVal</v>
      </c>
      <c r="H16" s="57" t="str">
        <f t="shared" si="9"/>
        <v xml:space="preserve">  EScum</v>
      </c>
      <c r="I16" s="64" t="str">
        <f t="shared" si="4"/>
        <v xml:space="preserve">   ESmo</v>
      </c>
      <c r="J16" s="64" t="str">
        <f t="shared" si="10"/>
        <v xml:space="preserve">  SPI(t)mo</v>
      </c>
      <c r="K16" s="64" t="str">
        <f t="shared" si="5"/>
        <v>SPI(t)cum</v>
      </c>
      <c r="L16" s="63" t="str">
        <f t="shared" si="6"/>
        <v xml:space="preserve"> A-Count</v>
      </c>
      <c r="M16" s="57" t="str">
        <f t="shared" si="7"/>
        <v xml:space="preserve">     AT</v>
      </c>
      <c r="N16" s="64" t="str">
        <f t="shared" si="11"/>
        <v xml:space="preserve">  SV(t)mo</v>
      </c>
      <c r="O16" s="64" t="str">
        <f t="shared" si="8"/>
        <v xml:space="preserve"> SV(t)cum</v>
      </c>
    </row>
    <row r="17" spans="1:15" x14ac:dyDescent="0.2">
      <c r="A17" s="42"/>
      <c r="B17" s="43"/>
      <c r="C17" s="60" t="str">
        <f t="shared" si="0"/>
        <v>Pc=&gt;Sc</v>
      </c>
      <c r="D17" s="61" t="str">
        <f t="shared" si="12"/>
        <v xml:space="preserve"> E-Count</v>
      </c>
      <c r="E17" s="62" t="str">
        <f t="shared" ca="1" si="1"/>
        <v xml:space="preserve">    NUM</v>
      </c>
      <c r="F17" s="62" t="str">
        <f t="shared" ca="1" si="2"/>
        <v xml:space="preserve">     DENOM</v>
      </c>
      <c r="G17" s="61" t="str">
        <f t="shared" si="3"/>
        <v xml:space="preserve"> InterpVal</v>
      </c>
      <c r="H17" s="57" t="str">
        <f t="shared" si="9"/>
        <v xml:space="preserve">  EScum</v>
      </c>
      <c r="I17" s="64" t="str">
        <f t="shared" si="4"/>
        <v xml:space="preserve">   ESmo</v>
      </c>
      <c r="J17" s="64" t="str">
        <f t="shared" si="10"/>
        <v xml:space="preserve">  SPI(t)mo</v>
      </c>
      <c r="K17" s="64" t="str">
        <f t="shared" si="5"/>
        <v>SPI(t)cum</v>
      </c>
      <c r="L17" s="63" t="str">
        <f t="shared" si="6"/>
        <v xml:space="preserve"> A-Count</v>
      </c>
      <c r="M17" s="57" t="str">
        <f t="shared" si="7"/>
        <v xml:space="preserve">     AT</v>
      </c>
      <c r="N17" s="64" t="str">
        <f t="shared" si="11"/>
        <v xml:space="preserve">  SV(t)mo</v>
      </c>
      <c r="O17" s="64" t="str">
        <f t="shared" si="8"/>
        <v xml:space="preserve"> SV(t)cum</v>
      </c>
    </row>
    <row r="18" spans="1:15" x14ac:dyDescent="0.2">
      <c r="A18" s="42"/>
      <c r="B18" s="43"/>
      <c r="C18" s="60" t="str">
        <f t="shared" si="0"/>
        <v>Pc=&gt;Sc</v>
      </c>
      <c r="D18" s="61" t="str">
        <f t="shared" si="12"/>
        <v xml:space="preserve"> E-Count</v>
      </c>
      <c r="E18" s="62" t="str">
        <f t="shared" ca="1" si="1"/>
        <v xml:space="preserve">    NUM</v>
      </c>
      <c r="F18" s="62" t="str">
        <f t="shared" ca="1" si="2"/>
        <v xml:space="preserve">     DENOM</v>
      </c>
      <c r="G18" s="61" t="str">
        <f t="shared" si="3"/>
        <v xml:space="preserve"> InterpVal</v>
      </c>
      <c r="H18" s="57" t="str">
        <f t="shared" si="9"/>
        <v xml:space="preserve">  EScum</v>
      </c>
      <c r="I18" s="64" t="str">
        <f t="shared" si="4"/>
        <v xml:space="preserve">   ESmo</v>
      </c>
      <c r="J18" s="64" t="str">
        <f t="shared" si="10"/>
        <v xml:space="preserve">  SPI(t)mo</v>
      </c>
      <c r="K18" s="64" t="str">
        <f t="shared" si="5"/>
        <v>SPI(t)cum</v>
      </c>
      <c r="L18" s="63" t="str">
        <f t="shared" si="6"/>
        <v xml:space="preserve"> A-Count</v>
      </c>
      <c r="M18" s="57" t="str">
        <f t="shared" si="7"/>
        <v xml:space="preserve">     AT</v>
      </c>
      <c r="N18" s="64" t="str">
        <f t="shared" si="11"/>
        <v xml:space="preserve">  SV(t)mo</v>
      </c>
      <c r="O18" s="64" t="str">
        <f t="shared" si="8"/>
        <v xml:space="preserve"> SV(t)cum</v>
      </c>
    </row>
    <row r="19" spans="1:15" x14ac:dyDescent="0.2">
      <c r="A19" s="42"/>
      <c r="B19" s="43"/>
      <c r="C19" s="60" t="str">
        <f t="shared" si="0"/>
        <v>Pc=&gt;Sc</v>
      </c>
      <c r="D19" s="61" t="str">
        <f t="shared" si="12"/>
        <v xml:space="preserve"> E-Count</v>
      </c>
      <c r="E19" s="62" t="str">
        <f t="shared" ca="1" si="1"/>
        <v xml:space="preserve">    NUM</v>
      </c>
      <c r="F19" s="62" t="str">
        <f t="shared" ca="1" si="2"/>
        <v xml:space="preserve">     DENOM</v>
      </c>
      <c r="G19" s="61" t="str">
        <f t="shared" si="3"/>
        <v xml:space="preserve"> InterpVal</v>
      </c>
      <c r="H19" s="57" t="str">
        <f t="shared" si="9"/>
        <v xml:space="preserve">  EScum</v>
      </c>
      <c r="I19" s="64" t="str">
        <f t="shared" si="4"/>
        <v xml:space="preserve">   ESmo</v>
      </c>
      <c r="J19" s="64" t="str">
        <f t="shared" si="10"/>
        <v xml:space="preserve">  SPI(t)mo</v>
      </c>
      <c r="K19" s="64" t="str">
        <f t="shared" si="5"/>
        <v>SPI(t)cum</v>
      </c>
      <c r="L19" s="63" t="str">
        <f t="shared" si="6"/>
        <v xml:space="preserve"> A-Count</v>
      </c>
      <c r="M19" s="57" t="str">
        <f t="shared" si="7"/>
        <v xml:space="preserve">     AT</v>
      </c>
      <c r="N19" s="64" t="str">
        <f t="shared" si="11"/>
        <v xml:space="preserve">  SV(t)mo</v>
      </c>
      <c r="O19" s="64" t="str">
        <f t="shared" si="8"/>
        <v xml:space="preserve"> SV(t)cum</v>
      </c>
    </row>
    <row r="20" spans="1:15" x14ac:dyDescent="0.2">
      <c r="A20" s="42"/>
      <c r="B20" s="43"/>
      <c r="C20" s="60" t="str">
        <f t="shared" si="0"/>
        <v>Pc=&gt;Sc</v>
      </c>
      <c r="D20" s="61" t="str">
        <f t="shared" si="12"/>
        <v xml:space="preserve"> E-Count</v>
      </c>
      <c r="E20" s="62" t="str">
        <f t="shared" ca="1" si="1"/>
        <v xml:space="preserve">    NUM</v>
      </c>
      <c r="F20" s="62" t="str">
        <f t="shared" ca="1" si="2"/>
        <v xml:space="preserve">     DENOM</v>
      </c>
      <c r="G20" s="61" t="str">
        <f t="shared" si="3"/>
        <v xml:space="preserve"> InterpVal</v>
      </c>
      <c r="H20" s="57" t="str">
        <f t="shared" si="9"/>
        <v xml:space="preserve">  EScum</v>
      </c>
      <c r="I20" s="64" t="str">
        <f t="shared" si="4"/>
        <v xml:space="preserve">   ESmo</v>
      </c>
      <c r="J20" s="64" t="str">
        <f t="shared" si="10"/>
        <v xml:space="preserve">  SPI(t)mo</v>
      </c>
      <c r="K20" s="64" t="str">
        <f t="shared" si="5"/>
        <v>SPI(t)cum</v>
      </c>
      <c r="L20" s="63" t="str">
        <f t="shared" si="6"/>
        <v xml:space="preserve"> A-Count</v>
      </c>
      <c r="M20" s="57" t="str">
        <f t="shared" si="7"/>
        <v xml:space="preserve">     AT</v>
      </c>
      <c r="N20" s="64" t="str">
        <f t="shared" si="11"/>
        <v xml:space="preserve">  SV(t)mo</v>
      </c>
      <c r="O20" s="64" t="str">
        <f t="shared" si="8"/>
        <v xml:space="preserve"> SV(t)cum</v>
      </c>
    </row>
    <row r="21" spans="1:15" x14ac:dyDescent="0.2">
      <c r="A21" s="42"/>
      <c r="B21" s="43"/>
      <c r="C21" s="60" t="str">
        <f t="shared" si="0"/>
        <v>Pc=&gt;Sc</v>
      </c>
      <c r="D21" s="61" t="str">
        <f t="shared" si="12"/>
        <v xml:space="preserve"> E-Count</v>
      </c>
      <c r="E21" s="62" t="str">
        <f t="shared" ca="1" si="1"/>
        <v xml:space="preserve">    NUM</v>
      </c>
      <c r="F21" s="62" t="str">
        <f t="shared" ca="1" si="2"/>
        <v xml:space="preserve">     DENOM</v>
      </c>
      <c r="G21" s="61" t="str">
        <f t="shared" si="3"/>
        <v xml:space="preserve"> InterpVal</v>
      </c>
      <c r="H21" s="57" t="str">
        <f t="shared" si="9"/>
        <v xml:space="preserve">  EScum</v>
      </c>
      <c r="I21" s="64" t="str">
        <f t="shared" si="4"/>
        <v xml:space="preserve">   ESmo</v>
      </c>
      <c r="J21" s="64" t="str">
        <f t="shared" si="10"/>
        <v xml:space="preserve">  SPI(t)mo</v>
      </c>
      <c r="K21" s="64" t="str">
        <f t="shared" si="5"/>
        <v>SPI(t)cum</v>
      </c>
      <c r="L21" s="63" t="str">
        <f t="shared" si="6"/>
        <v xml:space="preserve"> A-Count</v>
      </c>
      <c r="M21" s="57" t="str">
        <f t="shared" si="7"/>
        <v xml:space="preserve">     AT</v>
      </c>
      <c r="N21" s="64" t="str">
        <f t="shared" si="11"/>
        <v xml:space="preserve">  SV(t)mo</v>
      </c>
      <c r="O21" s="64" t="str">
        <f t="shared" si="8"/>
        <v xml:space="preserve"> SV(t)cum</v>
      </c>
    </row>
    <row r="22" spans="1:15" x14ac:dyDescent="0.2">
      <c r="A22" s="42"/>
      <c r="B22" s="43"/>
      <c r="C22" s="60" t="str">
        <f t="shared" si="0"/>
        <v>Pc=&gt;Sc</v>
      </c>
      <c r="D22" s="61" t="str">
        <f t="shared" si="12"/>
        <v xml:space="preserve"> E-Count</v>
      </c>
      <c r="E22" s="62" t="str">
        <f t="shared" ca="1" si="1"/>
        <v xml:space="preserve">    NUM</v>
      </c>
      <c r="F22" s="62" t="str">
        <f t="shared" ca="1" si="2"/>
        <v xml:space="preserve">     DENOM</v>
      </c>
      <c r="G22" s="61" t="str">
        <f t="shared" si="3"/>
        <v xml:space="preserve"> InterpVal</v>
      </c>
      <c r="H22" s="57" t="str">
        <f t="shared" si="9"/>
        <v xml:space="preserve">  EScum</v>
      </c>
      <c r="I22" s="64" t="str">
        <f t="shared" si="4"/>
        <v xml:space="preserve">   ESmo</v>
      </c>
      <c r="J22" s="64" t="str">
        <f t="shared" si="10"/>
        <v xml:space="preserve">  SPI(t)mo</v>
      </c>
      <c r="K22" s="64" t="str">
        <f t="shared" si="5"/>
        <v>SPI(t)cum</v>
      </c>
      <c r="L22" s="63" t="str">
        <f t="shared" si="6"/>
        <v xml:space="preserve"> A-Count</v>
      </c>
      <c r="M22" s="57" t="str">
        <f t="shared" si="7"/>
        <v xml:space="preserve">     AT</v>
      </c>
      <c r="N22" s="64" t="str">
        <f t="shared" si="11"/>
        <v xml:space="preserve">  SV(t)mo</v>
      </c>
      <c r="O22" s="64" t="str">
        <f t="shared" si="8"/>
        <v xml:space="preserve"> SV(t)cum</v>
      </c>
    </row>
    <row r="23" spans="1:15" x14ac:dyDescent="0.2">
      <c r="A23" s="42"/>
      <c r="B23" s="43"/>
      <c r="C23" s="60" t="str">
        <f t="shared" si="0"/>
        <v>Pc=&gt;Sc</v>
      </c>
      <c r="D23" s="61" t="str">
        <f t="shared" si="12"/>
        <v xml:space="preserve"> E-Count</v>
      </c>
      <c r="E23" s="62" t="str">
        <f t="shared" ca="1" si="1"/>
        <v xml:space="preserve">    NUM</v>
      </c>
      <c r="F23" s="62" t="str">
        <f t="shared" ca="1" si="2"/>
        <v xml:space="preserve">     DENOM</v>
      </c>
      <c r="G23" s="61" t="str">
        <f t="shared" si="3"/>
        <v xml:space="preserve"> InterpVal</v>
      </c>
      <c r="H23" s="57" t="str">
        <f t="shared" si="9"/>
        <v xml:space="preserve">  EScum</v>
      </c>
      <c r="I23" s="64" t="str">
        <f t="shared" si="4"/>
        <v xml:space="preserve">   ESmo</v>
      </c>
      <c r="J23" s="64" t="str">
        <f t="shared" si="10"/>
        <v xml:space="preserve">  SPI(t)mo</v>
      </c>
      <c r="K23" s="64" t="str">
        <f t="shared" si="5"/>
        <v>SPI(t)cum</v>
      </c>
      <c r="L23" s="63" t="str">
        <f t="shared" si="6"/>
        <v xml:space="preserve"> A-Count</v>
      </c>
      <c r="M23" s="57" t="str">
        <f t="shared" si="7"/>
        <v xml:space="preserve">     AT</v>
      </c>
      <c r="N23" s="64" t="str">
        <f t="shared" si="11"/>
        <v xml:space="preserve">  SV(t)mo</v>
      </c>
      <c r="O23" s="64" t="str">
        <f t="shared" si="8"/>
        <v xml:space="preserve"> SV(t)cum</v>
      </c>
    </row>
    <row r="24" spans="1:15" x14ac:dyDescent="0.2">
      <c r="A24" s="42"/>
      <c r="B24" s="43"/>
      <c r="C24" s="60" t="str">
        <f t="shared" si="0"/>
        <v>Pc=&gt;Sc</v>
      </c>
      <c r="D24" s="61" t="str">
        <f t="shared" si="12"/>
        <v xml:space="preserve"> E-Count</v>
      </c>
      <c r="E24" s="62" t="str">
        <f t="shared" ca="1" si="1"/>
        <v xml:space="preserve">    NUM</v>
      </c>
      <c r="F24" s="62" t="str">
        <f t="shared" ca="1" si="2"/>
        <v xml:space="preserve">     DENOM</v>
      </c>
      <c r="G24" s="61" t="str">
        <f t="shared" si="3"/>
        <v xml:space="preserve"> InterpVal</v>
      </c>
      <c r="H24" s="57" t="str">
        <f t="shared" si="9"/>
        <v xml:space="preserve">  EScum</v>
      </c>
      <c r="I24" s="64" t="str">
        <f t="shared" si="4"/>
        <v xml:space="preserve">   ESmo</v>
      </c>
      <c r="J24" s="64" t="str">
        <f t="shared" si="10"/>
        <v xml:space="preserve">  SPI(t)mo</v>
      </c>
      <c r="K24" s="64" t="str">
        <f t="shared" si="5"/>
        <v>SPI(t)cum</v>
      </c>
      <c r="L24" s="63" t="str">
        <f t="shared" si="6"/>
        <v xml:space="preserve"> A-Count</v>
      </c>
      <c r="M24" s="57" t="str">
        <f t="shared" si="7"/>
        <v xml:space="preserve">     AT</v>
      </c>
      <c r="N24" s="64" t="str">
        <f t="shared" si="11"/>
        <v xml:space="preserve">  SV(t)mo</v>
      </c>
      <c r="O24" s="64" t="str">
        <f t="shared" si="8"/>
        <v xml:space="preserve"> SV(t)cum</v>
      </c>
    </row>
    <row r="25" spans="1:15" x14ac:dyDescent="0.2">
      <c r="A25" s="42"/>
      <c r="B25" s="43"/>
      <c r="C25" s="60" t="str">
        <f t="shared" si="0"/>
        <v>Pc=&gt;Sc</v>
      </c>
      <c r="D25" s="61" t="str">
        <f t="shared" si="12"/>
        <v xml:space="preserve"> E-Count</v>
      </c>
      <c r="E25" s="62" t="str">
        <f t="shared" ca="1" si="1"/>
        <v xml:space="preserve">    NUM</v>
      </c>
      <c r="F25" s="62" t="str">
        <f t="shared" ca="1" si="2"/>
        <v xml:space="preserve">     DENOM</v>
      </c>
      <c r="G25" s="61" t="str">
        <f t="shared" si="3"/>
        <v xml:space="preserve"> InterpVal</v>
      </c>
      <c r="H25" s="57" t="str">
        <f t="shared" si="9"/>
        <v xml:space="preserve">  EScum</v>
      </c>
      <c r="I25" s="64" t="str">
        <f t="shared" si="4"/>
        <v xml:space="preserve">   ESmo</v>
      </c>
      <c r="J25" s="64" t="str">
        <f t="shared" si="10"/>
        <v xml:space="preserve">  SPI(t)mo</v>
      </c>
      <c r="K25" s="64" t="str">
        <f t="shared" si="5"/>
        <v>SPI(t)cum</v>
      </c>
      <c r="L25" s="63" t="str">
        <f t="shared" si="6"/>
        <v xml:space="preserve"> A-Count</v>
      </c>
      <c r="M25" s="57" t="str">
        <f t="shared" si="7"/>
        <v xml:space="preserve">     AT</v>
      </c>
      <c r="N25" s="64" t="str">
        <f t="shared" si="11"/>
        <v xml:space="preserve">  SV(t)mo</v>
      </c>
      <c r="O25" s="64" t="str">
        <f t="shared" si="8"/>
        <v xml:space="preserve"> SV(t)cum</v>
      </c>
    </row>
    <row r="26" spans="1:15" x14ac:dyDescent="0.2">
      <c r="A26" s="42"/>
      <c r="B26" s="43"/>
      <c r="C26" s="60" t="str">
        <f t="shared" si="0"/>
        <v>Pc=&gt;Sc</v>
      </c>
      <c r="D26" s="61" t="str">
        <f t="shared" si="12"/>
        <v xml:space="preserve"> E-Count</v>
      </c>
      <c r="E26" s="62" t="str">
        <f t="shared" ca="1" si="1"/>
        <v xml:space="preserve">    NUM</v>
      </c>
      <c r="F26" s="62" t="str">
        <f t="shared" ca="1" si="2"/>
        <v xml:space="preserve">     DENOM</v>
      </c>
      <c r="G26" s="61" t="str">
        <f t="shared" si="3"/>
        <v xml:space="preserve"> InterpVal</v>
      </c>
      <c r="H26" s="57" t="str">
        <f t="shared" si="9"/>
        <v xml:space="preserve">  EScum</v>
      </c>
      <c r="I26" s="64" t="str">
        <f t="shared" si="4"/>
        <v xml:space="preserve">   ESmo</v>
      </c>
      <c r="J26" s="64" t="str">
        <f t="shared" si="10"/>
        <v xml:space="preserve">  SPI(t)mo</v>
      </c>
      <c r="K26" s="64" t="str">
        <f t="shared" si="5"/>
        <v>SPI(t)cum</v>
      </c>
      <c r="L26" s="63" t="str">
        <f t="shared" si="6"/>
        <v xml:space="preserve"> A-Count</v>
      </c>
      <c r="M26" s="57" t="str">
        <f t="shared" si="7"/>
        <v xml:space="preserve">     AT</v>
      </c>
      <c r="N26" s="64" t="str">
        <f t="shared" si="11"/>
        <v xml:space="preserve">  SV(t)mo</v>
      </c>
      <c r="O26" s="64" t="str">
        <f t="shared" si="8"/>
        <v xml:space="preserve"> SV(t)cum</v>
      </c>
    </row>
    <row r="27" spans="1:15" x14ac:dyDescent="0.2">
      <c r="A27" s="42"/>
      <c r="B27" s="43"/>
      <c r="C27" s="60" t="str">
        <f t="shared" si="0"/>
        <v>Pc=&gt;Sc</v>
      </c>
      <c r="D27" s="61" t="str">
        <f t="shared" si="12"/>
        <v xml:space="preserve"> E-Count</v>
      </c>
      <c r="E27" s="62" t="str">
        <f t="shared" ca="1" si="1"/>
        <v xml:space="preserve">    NUM</v>
      </c>
      <c r="F27" s="62" t="str">
        <f t="shared" ca="1" si="2"/>
        <v xml:space="preserve">     DENOM</v>
      </c>
      <c r="G27" s="61" t="str">
        <f t="shared" si="3"/>
        <v xml:space="preserve"> InterpVal</v>
      </c>
      <c r="H27" s="57" t="str">
        <f t="shared" si="9"/>
        <v xml:space="preserve">  EScum</v>
      </c>
      <c r="I27" s="64" t="str">
        <f t="shared" si="4"/>
        <v xml:space="preserve">   ESmo</v>
      </c>
      <c r="J27" s="64" t="str">
        <f t="shared" si="10"/>
        <v xml:space="preserve">  SPI(t)mo</v>
      </c>
      <c r="K27" s="64" t="str">
        <f t="shared" si="5"/>
        <v>SPI(t)cum</v>
      </c>
      <c r="L27" s="63" t="str">
        <f t="shared" si="6"/>
        <v xml:space="preserve"> A-Count</v>
      </c>
      <c r="M27" s="57" t="str">
        <f t="shared" si="7"/>
        <v xml:space="preserve">     AT</v>
      </c>
      <c r="N27" s="64" t="str">
        <f t="shared" si="11"/>
        <v xml:space="preserve">  SV(t)mo</v>
      </c>
      <c r="O27" s="64" t="str">
        <f t="shared" si="8"/>
        <v xml:space="preserve"> SV(t)cum</v>
      </c>
    </row>
    <row r="28" spans="1:15" x14ac:dyDescent="0.2">
      <c r="A28" s="42"/>
      <c r="B28" s="43"/>
      <c r="C28" s="60" t="str">
        <f t="shared" si="0"/>
        <v>Pc=&gt;Sc</v>
      </c>
      <c r="D28" s="61" t="str">
        <f t="shared" si="12"/>
        <v xml:space="preserve"> E-Count</v>
      </c>
      <c r="E28" s="62" t="str">
        <f t="shared" ca="1" si="1"/>
        <v xml:space="preserve">    NUM</v>
      </c>
      <c r="F28" s="62" t="str">
        <f t="shared" ca="1" si="2"/>
        <v xml:space="preserve">     DENOM</v>
      </c>
      <c r="G28" s="61" t="str">
        <f t="shared" si="3"/>
        <v xml:space="preserve"> InterpVal</v>
      </c>
      <c r="H28" s="57" t="str">
        <f t="shared" si="9"/>
        <v xml:space="preserve">  EScum</v>
      </c>
      <c r="I28" s="64" t="str">
        <f t="shared" si="4"/>
        <v xml:space="preserve">   ESmo</v>
      </c>
      <c r="J28" s="64" t="str">
        <f t="shared" si="10"/>
        <v xml:space="preserve">  SPI(t)mo</v>
      </c>
      <c r="K28" s="64" t="str">
        <f t="shared" si="5"/>
        <v>SPI(t)cum</v>
      </c>
      <c r="L28" s="63" t="str">
        <f t="shared" si="6"/>
        <v xml:space="preserve"> A-Count</v>
      </c>
      <c r="M28" s="57" t="str">
        <f t="shared" si="7"/>
        <v xml:space="preserve">     AT</v>
      </c>
      <c r="N28" s="64" t="str">
        <f t="shared" si="11"/>
        <v xml:space="preserve">  SV(t)mo</v>
      </c>
      <c r="O28" s="64" t="str">
        <f t="shared" si="8"/>
        <v xml:space="preserve"> SV(t)cum</v>
      </c>
    </row>
    <row r="29" spans="1:15" x14ac:dyDescent="0.2">
      <c r="A29" s="42"/>
      <c r="B29" s="43"/>
      <c r="C29" s="60" t="str">
        <f t="shared" si="0"/>
        <v>Pc=&gt;Sc</v>
      </c>
      <c r="D29" s="61" t="str">
        <f t="shared" si="12"/>
        <v xml:space="preserve"> E-Count</v>
      </c>
      <c r="E29" s="62" t="str">
        <f t="shared" ca="1" si="1"/>
        <v xml:space="preserve">    NUM</v>
      </c>
      <c r="F29" s="62" t="str">
        <f t="shared" ca="1" si="2"/>
        <v xml:space="preserve">     DENOM</v>
      </c>
      <c r="G29" s="61" t="str">
        <f t="shared" si="3"/>
        <v xml:space="preserve"> InterpVal</v>
      </c>
      <c r="H29" s="57" t="str">
        <f t="shared" si="9"/>
        <v xml:space="preserve">  EScum</v>
      </c>
      <c r="I29" s="64" t="str">
        <f t="shared" si="4"/>
        <v xml:space="preserve">   ESmo</v>
      </c>
      <c r="J29" s="64" t="str">
        <f t="shared" si="10"/>
        <v xml:space="preserve">  SPI(t)mo</v>
      </c>
      <c r="K29" s="64" t="str">
        <f t="shared" si="5"/>
        <v>SPI(t)cum</v>
      </c>
      <c r="L29" s="63" t="str">
        <f t="shared" si="6"/>
        <v xml:space="preserve"> A-Count</v>
      </c>
      <c r="M29" s="57" t="str">
        <f t="shared" si="7"/>
        <v xml:space="preserve">     AT</v>
      </c>
      <c r="N29" s="64" t="str">
        <f t="shared" si="11"/>
        <v xml:space="preserve">  SV(t)mo</v>
      </c>
      <c r="O29" s="64" t="str">
        <f t="shared" si="8"/>
        <v xml:space="preserve"> SV(t)cum</v>
      </c>
    </row>
    <row r="30" spans="1:15" x14ac:dyDescent="0.2">
      <c r="A30" s="42"/>
      <c r="B30" s="43"/>
      <c r="C30" s="60" t="str">
        <f t="shared" si="0"/>
        <v>Pc=&gt;Sc</v>
      </c>
      <c r="D30" s="61" t="str">
        <f t="shared" si="12"/>
        <v xml:space="preserve"> E-Count</v>
      </c>
      <c r="E30" s="62" t="str">
        <f t="shared" ca="1" si="1"/>
        <v xml:space="preserve">    NUM</v>
      </c>
      <c r="F30" s="62" t="str">
        <f t="shared" ca="1" si="2"/>
        <v xml:space="preserve">     DENOM</v>
      </c>
      <c r="G30" s="61" t="str">
        <f t="shared" si="3"/>
        <v xml:space="preserve"> InterpVal</v>
      </c>
      <c r="H30" s="57" t="str">
        <f t="shared" si="9"/>
        <v xml:space="preserve">  EScum</v>
      </c>
      <c r="I30" s="64" t="str">
        <f t="shared" si="4"/>
        <v xml:space="preserve">   ESmo</v>
      </c>
      <c r="J30" s="64" t="str">
        <f t="shared" si="10"/>
        <v xml:space="preserve">  SPI(t)mo</v>
      </c>
      <c r="K30" s="64" t="str">
        <f t="shared" si="5"/>
        <v>SPI(t)cum</v>
      </c>
      <c r="L30" s="63" t="str">
        <f t="shared" si="6"/>
        <v xml:space="preserve"> A-Count</v>
      </c>
      <c r="M30" s="57" t="str">
        <f t="shared" si="7"/>
        <v xml:space="preserve">     AT</v>
      </c>
      <c r="N30" s="64" t="str">
        <f t="shared" si="11"/>
        <v xml:space="preserve">  SV(t)mo</v>
      </c>
      <c r="O30" s="64" t="str">
        <f t="shared" si="8"/>
        <v xml:space="preserve"> SV(t)cum</v>
      </c>
    </row>
    <row r="31" spans="1:15" x14ac:dyDescent="0.2">
      <c r="A31" s="42"/>
      <c r="B31" s="43"/>
      <c r="C31" s="60" t="str">
        <f t="shared" si="0"/>
        <v>Pc=&gt;Sc</v>
      </c>
      <c r="D31" s="61" t="str">
        <f t="shared" si="12"/>
        <v xml:space="preserve"> E-Count</v>
      </c>
      <c r="E31" s="62" t="str">
        <f t="shared" ca="1" si="1"/>
        <v xml:space="preserve">    NUM</v>
      </c>
      <c r="F31" s="62" t="str">
        <f t="shared" ca="1" si="2"/>
        <v xml:space="preserve">     DENOM</v>
      </c>
      <c r="G31" s="61" t="str">
        <f t="shared" si="3"/>
        <v xml:space="preserve"> InterpVal</v>
      </c>
      <c r="H31" s="57" t="str">
        <f t="shared" si="9"/>
        <v xml:space="preserve">  EScum</v>
      </c>
      <c r="I31" s="64" t="str">
        <f t="shared" si="4"/>
        <v xml:space="preserve">   ESmo</v>
      </c>
      <c r="J31" s="64" t="str">
        <f t="shared" si="10"/>
        <v xml:space="preserve">  SPI(t)mo</v>
      </c>
      <c r="K31" s="64" t="str">
        <f t="shared" si="5"/>
        <v>SPI(t)cum</v>
      </c>
      <c r="L31" s="63" t="str">
        <f t="shared" si="6"/>
        <v xml:space="preserve"> A-Count</v>
      </c>
      <c r="M31" s="57" t="str">
        <f t="shared" si="7"/>
        <v xml:space="preserve">     AT</v>
      </c>
      <c r="N31" s="64" t="str">
        <f t="shared" si="11"/>
        <v xml:space="preserve">  SV(t)mo</v>
      </c>
      <c r="O31" s="64" t="str">
        <f t="shared" si="8"/>
        <v xml:space="preserve"> SV(t)cum</v>
      </c>
    </row>
    <row r="32" spans="1:15" x14ac:dyDescent="0.2">
      <c r="A32" s="42"/>
      <c r="B32" s="43"/>
      <c r="C32" s="60" t="str">
        <f t="shared" si="0"/>
        <v>Pc=&gt;Sc</v>
      </c>
      <c r="D32" s="61" t="str">
        <f t="shared" si="12"/>
        <v xml:space="preserve"> E-Count</v>
      </c>
      <c r="E32" s="62" t="str">
        <f t="shared" ca="1" si="1"/>
        <v xml:space="preserve">    NUM</v>
      </c>
      <c r="F32" s="62" t="str">
        <f t="shared" ca="1" si="2"/>
        <v xml:space="preserve">     DENOM</v>
      </c>
      <c r="G32" s="61" t="str">
        <f t="shared" si="3"/>
        <v xml:space="preserve"> InterpVal</v>
      </c>
      <c r="H32" s="57" t="str">
        <f t="shared" si="9"/>
        <v xml:space="preserve">  EScum</v>
      </c>
      <c r="I32" s="64" t="str">
        <f t="shared" si="4"/>
        <v xml:space="preserve">   ESmo</v>
      </c>
      <c r="J32" s="64" t="str">
        <f t="shared" si="10"/>
        <v xml:space="preserve">  SPI(t)mo</v>
      </c>
      <c r="K32" s="64" t="str">
        <f t="shared" si="5"/>
        <v>SPI(t)cum</v>
      </c>
      <c r="L32" s="63" t="str">
        <f t="shared" si="6"/>
        <v xml:space="preserve"> A-Count</v>
      </c>
      <c r="M32" s="57" t="str">
        <f t="shared" si="7"/>
        <v xml:space="preserve">     AT</v>
      </c>
      <c r="N32" s="64" t="str">
        <f t="shared" si="11"/>
        <v xml:space="preserve">  SV(t)mo</v>
      </c>
      <c r="O32" s="64" t="str">
        <f t="shared" si="8"/>
        <v xml:space="preserve"> SV(t)cum</v>
      </c>
    </row>
    <row r="33" spans="1:15" x14ac:dyDescent="0.2">
      <c r="A33" s="42"/>
      <c r="B33" s="43"/>
      <c r="C33" s="60" t="str">
        <f t="shared" si="0"/>
        <v>Pc=&gt;Sc</v>
      </c>
      <c r="D33" s="61" t="str">
        <f t="shared" si="12"/>
        <v xml:space="preserve"> E-Count</v>
      </c>
      <c r="E33" s="62" t="str">
        <f t="shared" ca="1" si="1"/>
        <v xml:space="preserve">    NUM</v>
      </c>
      <c r="F33" s="62" t="str">
        <f t="shared" ca="1" si="2"/>
        <v xml:space="preserve">     DENOM</v>
      </c>
      <c r="G33" s="61" t="str">
        <f t="shared" si="3"/>
        <v xml:space="preserve"> InterpVal</v>
      </c>
      <c r="H33" s="57" t="str">
        <f t="shared" si="9"/>
        <v xml:space="preserve">  EScum</v>
      </c>
      <c r="I33" s="64" t="str">
        <f t="shared" si="4"/>
        <v xml:space="preserve">   ESmo</v>
      </c>
      <c r="J33" s="64" t="str">
        <f t="shared" si="10"/>
        <v xml:space="preserve">  SPI(t)mo</v>
      </c>
      <c r="K33" s="64" t="str">
        <f t="shared" si="5"/>
        <v>SPI(t)cum</v>
      </c>
      <c r="L33" s="63" t="str">
        <f t="shared" si="6"/>
        <v xml:space="preserve"> A-Count</v>
      </c>
      <c r="M33" s="57" t="str">
        <f t="shared" si="7"/>
        <v xml:space="preserve">     AT</v>
      </c>
      <c r="N33" s="64" t="str">
        <f t="shared" si="11"/>
        <v xml:space="preserve">  SV(t)mo</v>
      </c>
      <c r="O33" s="64" t="str">
        <f t="shared" si="8"/>
        <v xml:space="preserve"> SV(t)cum</v>
      </c>
    </row>
    <row r="34" spans="1:15" x14ac:dyDescent="0.2">
      <c r="A34" s="42"/>
      <c r="B34" s="43"/>
      <c r="C34" s="60" t="str">
        <f t="shared" si="0"/>
        <v>Pc=&gt;Sc</v>
      </c>
      <c r="D34" s="61" t="str">
        <f t="shared" si="12"/>
        <v xml:space="preserve"> E-Count</v>
      </c>
      <c r="E34" s="62" t="str">
        <f t="shared" ca="1" si="1"/>
        <v xml:space="preserve">    NUM</v>
      </c>
      <c r="F34" s="62" t="str">
        <f t="shared" ca="1" si="2"/>
        <v xml:space="preserve">     DENOM</v>
      </c>
      <c r="G34" s="61" t="str">
        <f t="shared" si="3"/>
        <v xml:space="preserve"> InterpVal</v>
      </c>
      <c r="H34" s="57" t="str">
        <f t="shared" si="9"/>
        <v xml:space="preserve">  EScum</v>
      </c>
      <c r="I34" s="64" t="str">
        <f t="shared" si="4"/>
        <v xml:space="preserve">   ESmo</v>
      </c>
      <c r="J34" s="64" t="str">
        <f t="shared" si="10"/>
        <v xml:space="preserve">  SPI(t)mo</v>
      </c>
      <c r="K34" s="64" t="str">
        <f t="shared" si="5"/>
        <v>SPI(t)cum</v>
      </c>
      <c r="L34" s="63" t="str">
        <f t="shared" si="6"/>
        <v xml:space="preserve"> A-Count</v>
      </c>
      <c r="M34" s="57" t="str">
        <f t="shared" si="7"/>
        <v xml:space="preserve">     AT</v>
      </c>
      <c r="N34" s="64" t="str">
        <f t="shared" si="11"/>
        <v xml:space="preserve">  SV(t)mo</v>
      </c>
      <c r="O34" s="64" t="str">
        <f t="shared" si="8"/>
        <v xml:space="preserve"> SV(t)cum</v>
      </c>
    </row>
    <row r="35" spans="1:15" x14ac:dyDescent="0.2">
      <c r="A35" s="42"/>
      <c r="B35" s="43"/>
      <c r="C35" s="60" t="str">
        <f t="shared" si="0"/>
        <v>Pc=&gt;Sc</v>
      </c>
      <c r="D35" s="61" t="str">
        <f t="shared" si="12"/>
        <v xml:space="preserve"> E-Count</v>
      </c>
      <c r="E35" s="62" t="str">
        <f t="shared" ca="1" si="1"/>
        <v xml:space="preserve">    NUM</v>
      </c>
      <c r="F35" s="62" t="str">
        <f t="shared" ca="1" si="2"/>
        <v xml:space="preserve">     DENOM</v>
      </c>
      <c r="G35" s="61" t="str">
        <f t="shared" si="3"/>
        <v xml:space="preserve"> InterpVal</v>
      </c>
      <c r="H35" s="57" t="str">
        <f t="shared" si="9"/>
        <v xml:space="preserve">  EScum</v>
      </c>
      <c r="I35" s="64" t="str">
        <f t="shared" si="4"/>
        <v xml:space="preserve">   ESmo</v>
      </c>
      <c r="J35" s="64" t="str">
        <f t="shared" si="10"/>
        <v xml:space="preserve">  SPI(t)mo</v>
      </c>
      <c r="K35" s="64" t="str">
        <f t="shared" si="5"/>
        <v>SPI(t)cum</v>
      </c>
      <c r="L35" s="63" t="str">
        <f t="shared" si="6"/>
        <v xml:space="preserve"> A-Count</v>
      </c>
      <c r="M35" s="57" t="str">
        <f t="shared" si="7"/>
        <v xml:space="preserve">     AT</v>
      </c>
      <c r="N35" s="64" t="str">
        <f t="shared" si="11"/>
        <v xml:space="preserve">  SV(t)mo</v>
      </c>
      <c r="O35" s="64" t="str">
        <f t="shared" si="8"/>
        <v xml:space="preserve"> SV(t)cum</v>
      </c>
    </row>
    <row r="36" spans="1:15" x14ac:dyDescent="0.2">
      <c r="A36" s="42"/>
      <c r="B36" s="43"/>
      <c r="C36" s="60" t="str">
        <f t="shared" si="0"/>
        <v>Pc=&gt;Sc</v>
      </c>
      <c r="D36" s="61" t="str">
        <f t="shared" si="12"/>
        <v xml:space="preserve"> E-Count</v>
      </c>
      <c r="E36" s="62" t="str">
        <f t="shared" ca="1" si="1"/>
        <v xml:space="preserve">    NUM</v>
      </c>
      <c r="F36" s="62" t="str">
        <f t="shared" ca="1" si="2"/>
        <v xml:space="preserve">     DENOM</v>
      </c>
      <c r="G36" s="61" t="str">
        <f t="shared" si="3"/>
        <v xml:space="preserve"> InterpVal</v>
      </c>
      <c r="H36" s="57" t="str">
        <f t="shared" si="9"/>
        <v xml:space="preserve">  EScum</v>
      </c>
      <c r="I36" s="64" t="str">
        <f t="shared" si="4"/>
        <v xml:space="preserve">   ESmo</v>
      </c>
      <c r="J36" s="64" t="str">
        <f t="shared" si="10"/>
        <v xml:space="preserve">  SPI(t)mo</v>
      </c>
      <c r="K36" s="64" t="str">
        <f t="shared" si="5"/>
        <v>SPI(t)cum</v>
      </c>
      <c r="L36" s="63" t="str">
        <f t="shared" si="6"/>
        <v xml:space="preserve"> A-Count</v>
      </c>
      <c r="M36" s="57" t="str">
        <f t="shared" si="7"/>
        <v xml:space="preserve">     AT</v>
      </c>
      <c r="N36" s="64" t="str">
        <f t="shared" si="11"/>
        <v xml:space="preserve">  SV(t)mo</v>
      </c>
      <c r="O36" s="64" t="str">
        <f t="shared" si="8"/>
        <v xml:space="preserve"> SV(t)cum</v>
      </c>
    </row>
    <row r="37" spans="1:15" x14ac:dyDescent="0.2">
      <c r="A37" s="42"/>
      <c r="B37" s="43"/>
      <c r="C37" s="60" t="str">
        <f t="shared" si="0"/>
        <v>Pc=&gt;Sc</v>
      </c>
      <c r="D37" s="61" t="str">
        <f t="shared" si="12"/>
        <v xml:space="preserve"> E-Count</v>
      </c>
      <c r="E37" s="62" t="str">
        <f t="shared" ca="1" si="1"/>
        <v xml:space="preserve">    NUM</v>
      </c>
      <c r="F37" s="62" t="str">
        <f t="shared" ca="1" si="2"/>
        <v xml:space="preserve">     DENOM</v>
      </c>
      <c r="G37" s="61" t="str">
        <f t="shared" si="3"/>
        <v xml:space="preserve"> InterpVal</v>
      </c>
      <c r="H37" s="57" t="str">
        <f t="shared" si="9"/>
        <v xml:space="preserve">  EScum</v>
      </c>
      <c r="I37" s="64" t="str">
        <f>IF(ISNUMBER(A37),H37-H36,"   ESmo")</f>
        <v xml:space="preserve">   ESmo</v>
      </c>
      <c r="J37" s="64" t="str">
        <f t="shared" si="10"/>
        <v xml:space="preserve">  SPI(t)mo</v>
      </c>
      <c r="K37" s="64" t="str">
        <f t="shared" si="5"/>
        <v>SPI(t)cum</v>
      </c>
      <c r="L37" s="63" t="str">
        <f t="shared" si="6"/>
        <v xml:space="preserve"> A-Count</v>
      </c>
      <c r="M37" s="57" t="str">
        <f t="shared" si="7"/>
        <v xml:space="preserve">     AT</v>
      </c>
      <c r="N37" s="64" t="str">
        <f t="shared" si="11"/>
        <v xml:space="preserve">  SV(t)mo</v>
      </c>
      <c r="O37" s="64" t="str">
        <f t="shared" si="8"/>
        <v xml:space="preserve"> SV(t)cum</v>
      </c>
    </row>
    <row r="38" spans="1:15" x14ac:dyDescent="0.2">
      <c r="A38" s="42"/>
      <c r="B38" s="43"/>
      <c r="C38" s="60" t="str">
        <f t="shared" si="0"/>
        <v>Pc=&gt;Sc</v>
      </c>
      <c r="D38" s="61" t="str">
        <f t="shared" si="12"/>
        <v xml:space="preserve"> E-Count</v>
      </c>
      <c r="E38" s="62" t="str">
        <f t="shared" ca="1" si="1"/>
        <v xml:space="preserve">    NUM</v>
      </c>
      <c r="F38" s="62" t="str">
        <f t="shared" ca="1" si="2"/>
        <v xml:space="preserve">     DENOM</v>
      </c>
      <c r="G38" s="61" t="str">
        <f t="shared" si="3"/>
        <v xml:space="preserve"> InterpVal</v>
      </c>
      <c r="H38" s="57" t="str">
        <f t="shared" si="9"/>
        <v xml:space="preserve">  EScum</v>
      </c>
      <c r="I38" s="64" t="str">
        <f t="shared" si="4"/>
        <v xml:space="preserve">   ESmo</v>
      </c>
      <c r="J38" s="64" t="str">
        <f t="shared" si="10"/>
        <v xml:space="preserve">  SPI(t)mo</v>
      </c>
      <c r="K38" s="64" t="str">
        <f t="shared" si="5"/>
        <v>SPI(t)cum</v>
      </c>
      <c r="L38" s="63" t="str">
        <f t="shared" si="6"/>
        <v xml:space="preserve"> A-Count</v>
      </c>
      <c r="M38" s="57" t="str">
        <f t="shared" si="7"/>
        <v xml:space="preserve">     AT</v>
      </c>
      <c r="N38" s="64" t="str">
        <f t="shared" si="11"/>
        <v xml:space="preserve">  SV(t)mo</v>
      </c>
      <c r="O38" s="64" t="str">
        <f t="shared" si="8"/>
        <v xml:space="preserve"> SV(t)cum</v>
      </c>
    </row>
    <row r="39" spans="1:15" x14ac:dyDescent="0.2">
      <c r="A39" s="42"/>
      <c r="B39" s="43"/>
      <c r="C39" s="60" t="str">
        <f t="shared" si="0"/>
        <v>Pc=&gt;Sc</v>
      </c>
      <c r="D39" s="61" t="str">
        <f t="shared" si="12"/>
        <v xml:space="preserve"> E-Count</v>
      </c>
      <c r="E39" s="62" t="str">
        <f t="shared" ca="1" si="1"/>
        <v xml:space="preserve">    NUM</v>
      </c>
      <c r="F39" s="62" t="str">
        <f t="shared" ca="1" si="2"/>
        <v xml:space="preserve">     DENOM</v>
      </c>
      <c r="G39" s="61" t="str">
        <f t="shared" si="3"/>
        <v xml:space="preserve"> InterpVal</v>
      </c>
      <c r="H39" s="57" t="str">
        <f t="shared" si="9"/>
        <v xml:space="preserve">  EScum</v>
      </c>
      <c r="I39" s="64" t="str">
        <f t="shared" si="4"/>
        <v xml:space="preserve">   ESmo</v>
      </c>
      <c r="J39" s="64" t="str">
        <f t="shared" si="10"/>
        <v xml:space="preserve">  SPI(t)mo</v>
      </c>
      <c r="K39" s="64" t="str">
        <f t="shared" si="5"/>
        <v>SPI(t)cum</v>
      </c>
      <c r="L39" s="63" t="str">
        <f t="shared" si="6"/>
        <v xml:space="preserve"> A-Count</v>
      </c>
      <c r="M39" s="57" t="str">
        <f t="shared" si="7"/>
        <v xml:space="preserve">     AT</v>
      </c>
      <c r="N39" s="64" t="str">
        <f t="shared" si="11"/>
        <v xml:space="preserve">  SV(t)mo</v>
      </c>
      <c r="O39" s="64" t="str">
        <f t="shared" si="8"/>
        <v xml:space="preserve"> SV(t)cum</v>
      </c>
    </row>
    <row r="40" spans="1:15" x14ac:dyDescent="0.2">
      <c r="A40" s="42"/>
      <c r="B40" s="43"/>
      <c r="C40" s="60" t="str">
        <f t="shared" si="0"/>
        <v>Pc=&gt;Sc</v>
      </c>
      <c r="D40" s="61" t="str">
        <f t="shared" si="12"/>
        <v xml:space="preserve"> E-Count</v>
      </c>
      <c r="E40" s="62" t="str">
        <f t="shared" ca="1" si="1"/>
        <v xml:space="preserve">    NUM</v>
      </c>
      <c r="F40" s="62" t="str">
        <f t="shared" ca="1" si="2"/>
        <v xml:space="preserve">     DENOM</v>
      </c>
      <c r="G40" s="61" t="str">
        <f t="shared" si="3"/>
        <v xml:space="preserve"> InterpVal</v>
      </c>
      <c r="H40" s="57" t="str">
        <f t="shared" si="9"/>
        <v xml:space="preserve">  EScum</v>
      </c>
      <c r="I40" s="64" t="str">
        <f t="shared" si="4"/>
        <v xml:space="preserve">   ESmo</v>
      </c>
      <c r="J40" s="64" t="str">
        <f t="shared" si="10"/>
        <v xml:space="preserve">  SPI(t)mo</v>
      </c>
      <c r="K40" s="64" t="str">
        <f t="shared" si="5"/>
        <v>SPI(t)cum</v>
      </c>
      <c r="L40" s="63" t="str">
        <f t="shared" si="6"/>
        <v xml:space="preserve"> A-Count</v>
      </c>
      <c r="M40" s="57" t="str">
        <f t="shared" si="7"/>
        <v xml:space="preserve">     AT</v>
      </c>
      <c r="N40" s="64" t="str">
        <f t="shared" si="11"/>
        <v xml:space="preserve">  SV(t)mo</v>
      </c>
      <c r="O40" s="64" t="str">
        <f t="shared" si="8"/>
        <v xml:space="preserve"> SV(t)cum</v>
      </c>
    </row>
    <row r="41" spans="1:15" x14ac:dyDescent="0.2">
      <c r="A41" s="42"/>
      <c r="B41" s="43"/>
      <c r="C41" s="60" t="str">
        <f t="shared" si="0"/>
        <v>Pc=&gt;Sc</v>
      </c>
      <c r="D41" s="61" t="str">
        <f t="shared" si="12"/>
        <v xml:space="preserve"> E-Count</v>
      </c>
      <c r="E41" s="62" t="str">
        <f t="shared" ca="1" si="1"/>
        <v xml:space="preserve">    NUM</v>
      </c>
      <c r="F41" s="62" t="str">
        <f t="shared" ca="1" si="2"/>
        <v xml:space="preserve">     DENOM</v>
      </c>
      <c r="G41" s="61" t="str">
        <f t="shared" si="3"/>
        <v xml:space="preserve"> InterpVal</v>
      </c>
      <c r="H41" s="57" t="str">
        <f t="shared" si="9"/>
        <v xml:space="preserve">  EScum</v>
      </c>
      <c r="I41" s="64" t="str">
        <f t="shared" si="4"/>
        <v xml:space="preserve">   ESmo</v>
      </c>
      <c r="J41" s="64" t="str">
        <f t="shared" si="10"/>
        <v xml:space="preserve">  SPI(t)mo</v>
      </c>
      <c r="K41" s="64" t="str">
        <f t="shared" si="5"/>
        <v>SPI(t)cum</v>
      </c>
      <c r="L41" s="63" t="str">
        <f t="shared" si="6"/>
        <v xml:space="preserve"> A-Count</v>
      </c>
      <c r="M41" s="57" t="str">
        <f t="shared" si="7"/>
        <v xml:space="preserve">     AT</v>
      </c>
      <c r="N41" s="64" t="str">
        <f t="shared" si="11"/>
        <v xml:space="preserve">  SV(t)mo</v>
      </c>
      <c r="O41" s="64" t="str">
        <f t="shared" si="8"/>
        <v xml:space="preserve"> SV(t)cum</v>
      </c>
    </row>
    <row r="42" spans="1:15" x14ac:dyDescent="0.2">
      <c r="A42" s="42"/>
      <c r="B42" s="43"/>
      <c r="C42" s="60" t="str">
        <f t="shared" si="0"/>
        <v>Pc=&gt;Sc</v>
      </c>
      <c r="D42" s="61" t="str">
        <f t="shared" si="12"/>
        <v xml:space="preserve"> E-Count</v>
      </c>
      <c r="E42" s="62" t="str">
        <f t="shared" ca="1" si="1"/>
        <v xml:space="preserve">    NUM</v>
      </c>
      <c r="F42" s="62" t="str">
        <f t="shared" ca="1" si="2"/>
        <v xml:space="preserve">     DENOM</v>
      </c>
      <c r="G42" s="61" t="str">
        <f t="shared" si="3"/>
        <v xml:space="preserve"> InterpVal</v>
      </c>
      <c r="H42" s="57" t="str">
        <f t="shared" si="9"/>
        <v xml:space="preserve">  EScum</v>
      </c>
      <c r="I42" s="64" t="str">
        <f t="shared" si="4"/>
        <v xml:space="preserve">   ESmo</v>
      </c>
      <c r="J42" s="64" t="str">
        <f t="shared" si="10"/>
        <v xml:space="preserve">  SPI(t)mo</v>
      </c>
      <c r="K42" s="64" t="str">
        <f t="shared" si="5"/>
        <v>SPI(t)cum</v>
      </c>
      <c r="L42" s="63" t="str">
        <f t="shared" si="6"/>
        <v xml:space="preserve"> A-Count</v>
      </c>
      <c r="M42" s="57" t="str">
        <f t="shared" si="7"/>
        <v xml:space="preserve">     AT</v>
      </c>
      <c r="N42" s="64" t="str">
        <f t="shared" si="11"/>
        <v xml:space="preserve">  SV(t)mo</v>
      </c>
      <c r="O42" s="64" t="str">
        <f t="shared" si="8"/>
        <v xml:space="preserve"> SV(t)cum</v>
      </c>
    </row>
    <row r="43" spans="1:15" x14ac:dyDescent="0.2">
      <c r="A43" s="42"/>
      <c r="B43" s="43"/>
      <c r="C43" s="60" t="str">
        <f t="shared" ref="C43:C60" si="13">IF(ISNUMBER(A43),COUNTIF($B$11:$B$60,CONCATENATE("&lt;=",A43)),"Pc=&gt;Sc")</f>
        <v>Pc=&gt;Sc</v>
      </c>
      <c r="D43" s="61" t="str">
        <f t="shared" si="12"/>
        <v xml:space="preserve"> E-Count</v>
      </c>
      <c r="E43" s="62" t="str">
        <f t="shared" ref="E43:E60" ca="1" si="14">IF(ISNUMBER(A43),A43-OFFSET($B$11,C43-1,0),"    NUM")</f>
        <v xml:space="preserve">    NUM</v>
      </c>
      <c r="F43" s="62" t="str">
        <f t="shared" ref="F43:F60" ca="1" si="15">IF(ISNUMBER(A43),OFFSET($B$11,C43,0)-OFFSET($B$11,C43-1,0),"     DENOM")</f>
        <v xml:space="preserve">     DENOM</v>
      </c>
      <c r="G43" s="61" t="str">
        <f t="shared" ref="G43:G60" si="16">IF(ISNUMBER(A43),IF(F43 = 0,0,E43/F43)," InterpVal")</f>
        <v xml:space="preserve"> InterpVal</v>
      </c>
      <c r="H43" s="57" t="str">
        <f t="shared" si="9"/>
        <v xml:space="preserve">  EScum</v>
      </c>
      <c r="I43" s="64" t="str">
        <f t="shared" si="4"/>
        <v xml:space="preserve">   ESmo</v>
      </c>
      <c r="J43" s="64" t="str">
        <f t="shared" si="10"/>
        <v xml:space="preserve">  SPI(t)mo</v>
      </c>
      <c r="K43" s="64" t="str">
        <f t="shared" si="5"/>
        <v>SPI(t)cum</v>
      </c>
      <c r="L43" s="63" t="str">
        <f t="shared" si="6"/>
        <v xml:space="preserve"> A-Count</v>
      </c>
      <c r="M43" s="57" t="str">
        <f t="shared" si="7"/>
        <v xml:space="preserve">     AT</v>
      </c>
      <c r="N43" s="64" t="str">
        <f t="shared" si="11"/>
        <v xml:space="preserve">  SV(t)mo</v>
      </c>
      <c r="O43" s="64" t="str">
        <f t="shared" si="8"/>
        <v xml:space="preserve"> SV(t)cum</v>
      </c>
    </row>
    <row r="44" spans="1:15" x14ac:dyDescent="0.2">
      <c r="A44" s="42"/>
      <c r="B44" s="43"/>
      <c r="C44" s="60" t="str">
        <f t="shared" si="13"/>
        <v>Pc=&gt;Sc</v>
      </c>
      <c r="D44" s="61" t="str">
        <f t="shared" si="12"/>
        <v xml:space="preserve"> E-Count</v>
      </c>
      <c r="E44" s="62" t="str">
        <f t="shared" ca="1" si="14"/>
        <v xml:space="preserve">    NUM</v>
      </c>
      <c r="F44" s="62" t="str">
        <f t="shared" ca="1" si="15"/>
        <v xml:space="preserve">     DENOM</v>
      </c>
      <c r="G44" s="61" t="str">
        <f t="shared" si="16"/>
        <v xml:space="preserve"> InterpVal</v>
      </c>
      <c r="H44" s="57" t="str">
        <f t="shared" si="9"/>
        <v xml:space="preserve">  EScum</v>
      </c>
      <c r="I44" s="64" t="str">
        <f t="shared" ref="I44:I60" si="17">IF(ISNUMBER(A44),H44-H43,"   ESmo")</f>
        <v xml:space="preserve">   ESmo</v>
      </c>
      <c r="J44" s="64" t="str">
        <f t="shared" si="10"/>
        <v xml:space="preserve">  SPI(t)mo</v>
      </c>
      <c r="K44" s="64" t="str">
        <f t="shared" si="5"/>
        <v>SPI(t)cum</v>
      </c>
      <c r="L44" s="63" t="str">
        <f t="shared" si="6"/>
        <v xml:space="preserve"> A-Count</v>
      </c>
      <c r="M44" s="57" t="str">
        <f t="shared" si="7"/>
        <v xml:space="preserve">     AT</v>
      </c>
      <c r="N44" s="64" t="str">
        <f t="shared" si="11"/>
        <v xml:space="preserve">  SV(t)mo</v>
      </c>
      <c r="O44" s="64" t="str">
        <f t="shared" si="8"/>
        <v xml:space="preserve"> SV(t)cum</v>
      </c>
    </row>
    <row r="45" spans="1:15" x14ac:dyDescent="0.2">
      <c r="A45" s="42"/>
      <c r="B45" s="43"/>
      <c r="C45" s="60" t="str">
        <f t="shared" si="13"/>
        <v>Pc=&gt;Sc</v>
      </c>
      <c r="D45" s="61" t="str">
        <f t="shared" si="12"/>
        <v xml:space="preserve"> E-Count</v>
      </c>
      <c r="E45" s="62" t="str">
        <f t="shared" ca="1" si="14"/>
        <v xml:space="preserve">    NUM</v>
      </c>
      <c r="F45" s="62" t="str">
        <f t="shared" ca="1" si="15"/>
        <v xml:space="preserve">     DENOM</v>
      </c>
      <c r="G45" s="61" t="str">
        <f t="shared" si="16"/>
        <v xml:space="preserve"> InterpVal</v>
      </c>
      <c r="H45" s="57" t="str">
        <f t="shared" si="9"/>
        <v xml:space="preserve">  EScum</v>
      </c>
      <c r="I45" s="64" t="str">
        <f t="shared" si="17"/>
        <v xml:space="preserve">   ESmo</v>
      </c>
      <c r="J45" s="64" t="str">
        <f t="shared" si="10"/>
        <v xml:space="preserve">  SPI(t)mo</v>
      </c>
      <c r="K45" s="64" t="str">
        <f t="shared" si="5"/>
        <v>SPI(t)cum</v>
      </c>
      <c r="L45" s="63" t="str">
        <f t="shared" si="6"/>
        <v xml:space="preserve"> A-Count</v>
      </c>
      <c r="M45" s="57" t="str">
        <f t="shared" si="7"/>
        <v xml:space="preserve">     AT</v>
      </c>
      <c r="N45" s="64" t="str">
        <f t="shared" si="11"/>
        <v xml:space="preserve">  SV(t)mo</v>
      </c>
      <c r="O45" s="64" t="str">
        <f t="shared" si="8"/>
        <v xml:space="preserve"> SV(t)cum</v>
      </c>
    </row>
    <row r="46" spans="1:15" x14ac:dyDescent="0.2">
      <c r="A46" s="42"/>
      <c r="B46" s="43"/>
      <c r="C46" s="60" t="str">
        <f t="shared" si="13"/>
        <v>Pc=&gt;Sc</v>
      </c>
      <c r="D46" s="61" t="str">
        <f t="shared" si="12"/>
        <v xml:space="preserve"> E-Count</v>
      </c>
      <c r="E46" s="62" t="str">
        <f t="shared" ca="1" si="14"/>
        <v xml:space="preserve">    NUM</v>
      </c>
      <c r="F46" s="62" t="str">
        <f t="shared" ca="1" si="15"/>
        <v xml:space="preserve">     DENOM</v>
      </c>
      <c r="G46" s="61" t="str">
        <f t="shared" si="16"/>
        <v xml:space="preserve"> InterpVal</v>
      </c>
      <c r="H46" s="57" t="str">
        <f t="shared" si="9"/>
        <v xml:space="preserve">  EScum</v>
      </c>
      <c r="I46" s="64" t="str">
        <f t="shared" si="17"/>
        <v xml:space="preserve">   ESmo</v>
      </c>
      <c r="J46" s="64" t="str">
        <f t="shared" si="10"/>
        <v xml:space="preserve">  SPI(t)mo</v>
      </c>
      <c r="K46" s="64" t="str">
        <f t="shared" si="5"/>
        <v>SPI(t)cum</v>
      </c>
      <c r="L46" s="63" t="str">
        <f t="shared" si="6"/>
        <v xml:space="preserve"> A-Count</v>
      </c>
      <c r="M46" s="57" t="str">
        <f t="shared" si="7"/>
        <v xml:space="preserve">     AT</v>
      </c>
      <c r="N46" s="64" t="str">
        <f t="shared" si="11"/>
        <v xml:space="preserve">  SV(t)mo</v>
      </c>
      <c r="O46" s="64" t="str">
        <f t="shared" si="8"/>
        <v xml:space="preserve"> SV(t)cum</v>
      </c>
    </row>
    <row r="47" spans="1:15" x14ac:dyDescent="0.2">
      <c r="A47" s="42"/>
      <c r="B47" s="43"/>
      <c r="C47" s="60" t="str">
        <f t="shared" si="13"/>
        <v>Pc=&gt;Sc</v>
      </c>
      <c r="D47" s="61" t="str">
        <f t="shared" si="12"/>
        <v xml:space="preserve"> E-Count</v>
      </c>
      <c r="E47" s="62" t="str">
        <f t="shared" ca="1" si="14"/>
        <v xml:space="preserve">    NUM</v>
      </c>
      <c r="F47" s="62" t="str">
        <f t="shared" ca="1" si="15"/>
        <v xml:space="preserve">     DENOM</v>
      </c>
      <c r="G47" s="61" t="str">
        <f t="shared" si="16"/>
        <v xml:space="preserve"> InterpVal</v>
      </c>
      <c r="H47" s="57" t="str">
        <f t="shared" si="9"/>
        <v xml:space="preserve">  EScum</v>
      </c>
      <c r="I47" s="64" t="str">
        <f t="shared" si="17"/>
        <v xml:space="preserve">   ESmo</v>
      </c>
      <c r="J47" s="64" t="str">
        <f t="shared" si="10"/>
        <v xml:space="preserve">  SPI(t)mo</v>
      </c>
      <c r="K47" s="64" t="str">
        <f t="shared" si="5"/>
        <v>SPI(t)cum</v>
      </c>
      <c r="L47" s="63" t="str">
        <f t="shared" si="6"/>
        <v xml:space="preserve"> A-Count</v>
      </c>
      <c r="M47" s="57" t="str">
        <f t="shared" si="7"/>
        <v xml:space="preserve">     AT</v>
      </c>
      <c r="N47" s="64" t="str">
        <f t="shared" si="11"/>
        <v xml:space="preserve">  SV(t)mo</v>
      </c>
      <c r="O47" s="64" t="str">
        <f t="shared" si="8"/>
        <v xml:space="preserve"> SV(t)cum</v>
      </c>
    </row>
    <row r="48" spans="1:15" x14ac:dyDescent="0.2">
      <c r="A48" s="42"/>
      <c r="B48" s="43"/>
      <c r="C48" s="60" t="str">
        <f t="shared" si="13"/>
        <v>Pc=&gt;Sc</v>
      </c>
      <c r="D48" s="61" t="str">
        <f t="shared" si="12"/>
        <v xml:space="preserve"> E-Count</v>
      </c>
      <c r="E48" s="62" t="str">
        <f t="shared" ca="1" si="14"/>
        <v xml:space="preserve">    NUM</v>
      </c>
      <c r="F48" s="62" t="str">
        <f t="shared" ca="1" si="15"/>
        <v xml:space="preserve">     DENOM</v>
      </c>
      <c r="G48" s="61" t="str">
        <f t="shared" si="16"/>
        <v xml:space="preserve"> InterpVal</v>
      </c>
      <c r="H48" s="57" t="str">
        <f t="shared" si="9"/>
        <v xml:space="preserve">  EScum</v>
      </c>
      <c r="I48" s="64" t="str">
        <f t="shared" si="17"/>
        <v xml:space="preserve">   ESmo</v>
      </c>
      <c r="J48" s="64" t="str">
        <f t="shared" si="10"/>
        <v xml:space="preserve">  SPI(t)mo</v>
      </c>
      <c r="K48" s="64" t="str">
        <f t="shared" si="5"/>
        <v>SPI(t)cum</v>
      </c>
      <c r="L48" s="63" t="str">
        <f t="shared" si="6"/>
        <v xml:space="preserve"> A-Count</v>
      </c>
      <c r="M48" s="57" t="str">
        <f t="shared" si="7"/>
        <v xml:space="preserve">     AT</v>
      </c>
      <c r="N48" s="64" t="str">
        <f t="shared" si="11"/>
        <v xml:space="preserve">  SV(t)mo</v>
      </c>
      <c r="O48" s="64" t="str">
        <f t="shared" si="8"/>
        <v xml:space="preserve"> SV(t)cum</v>
      </c>
    </row>
    <row r="49" spans="1:15" x14ac:dyDescent="0.2">
      <c r="A49" s="42"/>
      <c r="B49" s="43"/>
      <c r="C49" s="60" t="str">
        <f t="shared" si="13"/>
        <v>Pc=&gt;Sc</v>
      </c>
      <c r="D49" s="61" t="str">
        <f t="shared" si="12"/>
        <v xml:space="preserve"> E-Count</v>
      </c>
      <c r="E49" s="62" t="str">
        <f t="shared" ca="1" si="14"/>
        <v xml:space="preserve">    NUM</v>
      </c>
      <c r="F49" s="62" t="str">
        <f t="shared" ca="1" si="15"/>
        <v xml:space="preserve">     DENOM</v>
      </c>
      <c r="G49" s="61" t="str">
        <f t="shared" si="16"/>
        <v xml:space="preserve"> InterpVal</v>
      </c>
      <c r="H49" s="57" t="str">
        <f t="shared" si="9"/>
        <v xml:space="preserve">  EScum</v>
      </c>
      <c r="I49" s="64" t="str">
        <f t="shared" si="17"/>
        <v xml:space="preserve">   ESmo</v>
      </c>
      <c r="J49" s="64" t="str">
        <f t="shared" si="10"/>
        <v xml:space="preserve">  SPI(t)mo</v>
      </c>
      <c r="K49" s="64" t="str">
        <f t="shared" si="5"/>
        <v>SPI(t)cum</v>
      </c>
      <c r="L49" s="63" t="str">
        <f t="shared" si="6"/>
        <v xml:space="preserve"> A-Count</v>
      </c>
      <c r="M49" s="57" t="str">
        <f t="shared" si="7"/>
        <v xml:space="preserve">     AT</v>
      </c>
      <c r="N49" s="64" t="str">
        <f t="shared" si="11"/>
        <v xml:space="preserve">  SV(t)mo</v>
      </c>
      <c r="O49" s="64" t="str">
        <f t="shared" si="8"/>
        <v xml:space="preserve"> SV(t)cum</v>
      </c>
    </row>
    <row r="50" spans="1:15" x14ac:dyDescent="0.2">
      <c r="A50" s="42"/>
      <c r="B50" s="43"/>
      <c r="C50" s="60" t="str">
        <f t="shared" si="13"/>
        <v>Pc=&gt;Sc</v>
      </c>
      <c r="D50" s="61" t="str">
        <f t="shared" si="12"/>
        <v xml:space="preserve"> E-Count</v>
      </c>
      <c r="E50" s="62" t="str">
        <f t="shared" ca="1" si="14"/>
        <v xml:space="preserve">    NUM</v>
      </c>
      <c r="F50" s="62" t="str">
        <f t="shared" ca="1" si="15"/>
        <v xml:space="preserve">     DENOM</v>
      </c>
      <c r="G50" s="61" t="str">
        <f t="shared" si="16"/>
        <v xml:space="preserve"> InterpVal</v>
      </c>
      <c r="H50" s="57" t="str">
        <f t="shared" si="9"/>
        <v xml:space="preserve">  EScum</v>
      </c>
      <c r="I50" s="64" t="str">
        <f t="shared" si="17"/>
        <v xml:space="preserve">   ESmo</v>
      </c>
      <c r="J50" s="64" t="str">
        <f t="shared" si="10"/>
        <v xml:space="preserve">  SPI(t)mo</v>
      </c>
      <c r="K50" s="64" t="str">
        <f t="shared" si="5"/>
        <v>SPI(t)cum</v>
      </c>
      <c r="L50" s="63" t="str">
        <f t="shared" si="6"/>
        <v xml:space="preserve"> A-Count</v>
      </c>
      <c r="M50" s="57" t="str">
        <f t="shared" si="7"/>
        <v xml:space="preserve">     AT</v>
      </c>
      <c r="N50" s="64" t="str">
        <f t="shared" si="11"/>
        <v xml:space="preserve">  SV(t)mo</v>
      </c>
      <c r="O50" s="64" t="str">
        <f t="shared" si="8"/>
        <v xml:space="preserve"> SV(t)cum</v>
      </c>
    </row>
    <row r="51" spans="1:15" x14ac:dyDescent="0.2">
      <c r="A51" s="42"/>
      <c r="B51" s="43"/>
      <c r="C51" s="60" t="str">
        <f t="shared" si="13"/>
        <v>Pc=&gt;Sc</v>
      </c>
      <c r="D51" s="61" t="str">
        <f t="shared" si="12"/>
        <v xml:space="preserve"> E-Count</v>
      </c>
      <c r="E51" s="62" t="str">
        <f t="shared" ca="1" si="14"/>
        <v xml:space="preserve">    NUM</v>
      </c>
      <c r="F51" s="62" t="str">
        <f t="shared" ca="1" si="15"/>
        <v xml:space="preserve">     DENOM</v>
      </c>
      <c r="G51" s="61" t="str">
        <f t="shared" si="16"/>
        <v xml:space="preserve"> InterpVal</v>
      </c>
      <c r="H51" s="57" t="str">
        <f t="shared" si="9"/>
        <v xml:space="preserve">  EScum</v>
      </c>
      <c r="I51" s="64" t="str">
        <f t="shared" si="17"/>
        <v xml:space="preserve">   ESmo</v>
      </c>
      <c r="J51" s="64" t="str">
        <f t="shared" si="10"/>
        <v xml:space="preserve">  SPI(t)mo</v>
      </c>
      <c r="K51" s="64" t="str">
        <f t="shared" si="5"/>
        <v>SPI(t)cum</v>
      </c>
      <c r="L51" s="63" t="str">
        <f t="shared" si="6"/>
        <v xml:space="preserve"> A-Count</v>
      </c>
      <c r="M51" s="57" t="str">
        <f t="shared" si="7"/>
        <v xml:space="preserve">     AT</v>
      </c>
      <c r="N51" s="64" t="str">
        <f t="shared" si="11"/>
        <v xml:space="preserve">  SV(t)mo</v>
      </c>
      <c r="O51" s="64" t="str">
        <f t="shared" si="8"/>
        <v xml:space="preserve"> SV(t)cum</v>
      </c>
    </row>
    <row r="52" spans="1:15" x14ac:dyDescent="0.2">
      <c r="A52" s="42"/>
      <c r="B52" s="43"/>
      <c r="C52" s="60" t="str">
        <f t="shared" si="13"/>
        <v>Pc=&gt;Sc</v>
      </c>
      <c r="D52" s="61" t="str">
        <f t="shared" si="12"/>
        <v xml:space="preserve"> E-Count</v>
      </c>
      <c r="E52" s="62" t="str">
        <f t="shared" ca="1" si="14"/>
        <v xml:space="preserve">    NUM</v>
      </c>
      <c r="F52" s="62" t="str">
        <f t="shared" ca="1" si="15"/>
        <v xml:space="preserve">     DENOM</v>
      </c>
      <c r="G52" s="61" t="str">
        <f t="shared" si="16"/>
        <v xml:space="preserve"> InterpVal</v>
      </c>
      <c r="H52" s="57" t="str">
        <f t="shared" si="9"/>
        <v xml:space="preserve">  EScum</v>
      </c>
      <c r="I52" s="64" t="str">
        <f t="shared" si="17"/>
        <v xml:space="preserve">   ESmo</v>
      </c>
      <c r="J52" s="64" t="str">
        <f t="shared" si="10"/>
        <v xml:space="preserve">  SPI(t)mo</v>
      </c>
      <c r="K52" s="64" t="str">
        <f t="shared" si="5"/>
        <v>SPI(t)cum</v>
      </c>
      <c r="L52" s="63" t="str">
        <f t="shared" si="6"/>
        <v xml:space="preserve"> A-Count</v>
      </c>
      <c r="M52" s="57" t="str">
        <f t="shared" si="7"/>
        <v xml:space="preserve">     AT</v>
      </c>
      <c r="N52" s="64" t="str">
        <f t="shared" si="11"/>
        <v xml:space="preserve">  SV(t)mo</v>
      </c>
      <c r="O52" s="64" t="str">
        <f t="shared" si="8"/>
        <v xml:space="preserve"> SV(t)cum</v>
      </c>
    </row>
    <row r="53" spans="1:15" x14ac:dyDescent="0.2">
      <c r="A53" s="42"/>
      <c r="B53" s="43"/>
      <c r="C53" s="60" t="str">
        <f t="shared" si="13"/>
        <v>Pc=&gt;Sc</v>
      </c>
      <c r="D53" s="61" t="str">
        <f t="shared" si="12"/>
        <v xml:space="preserve"> E-Count</v>
      </c>
      <c r="E53" s="62" t="str">
        <f t="shared" ca="1" si="14"/>
        <v xml:space="preserve">    NUM</v>
      </c>
      <c r="F53" s="62" t="str">
        <f t="shared" ca="1" si="15"/>
        <v xml:space="preserve">     DENOM</v>
      </c>
      <c r="G53" s="61" t="str">
        <f t="shared" si="16"/>
        <v xml:space="preserve"> InterpVal</v>
      </c>
      <c r="H53" s="57" t="str">
        <f t="shared" si="9"/>
        <v xml:space="preserve">  EScum</v>
      </c>
      <c r="I53" s="64" t="str">
        <f t="shared" si="17"/>
        <v xml:space="preserve">   ESmo</v>
      </c>
      <c r="J53" s="64" t="str">
        <f t="shared" si="10"/>
        <v xml:space="preserve">  SPI(t)mo</v>
      </c>
      <c r="K53" s="64" t="str">
        <f t="shared" si="5"/>
        <v>SPI(t)cum</v>
      </c>
      <c r="L53" s="63" t="str">
        <f t="shared" si="6"/>
        <v xml:space="preserve"> A-Count</v>
      </c>
      <c r="M53" s="57" t="str">
        <f t="shared" si="7"/>
        <v xml:space="preserve">     AT</v>
      </c>
      <c r="N53" s="64" t="str">
        <f t="shared" si="11"/>
        <v xml:space="preserve">  SV(t)mo</v>
      </c>
      <c r="O53" s="64" t="str">
        <f t="shared" si="8"/>
        <v xml:space="preserve"> SV(t)cum</v>
      </c>
    </row>
    <row r="54" spans="1:15" x14ac:dyDescent="0.2">
      <c r="A54" s="42"/>
      <c r="B54" s="43"/>
      <c r="C54" s="60" t="str">
        <f t="shared" si="13"/>
        <v>Pc=&gt;Sc</v>
      </c>
      <c r="D54" s="61" t="str">
        <f t="shared" si="12"/>
        <v xml:space="preserve"> E-Count</v>
      </c>
      <c r="E54" s="62" t="str">
        <f t="shared" ca="1" si="14"/>
        <v xml:space="preserve">    NUM</v>
      </c>
      <c r="F54" s="62" t="str">
        <f t="shared" ca="1" si="15"/>
        <v xml:space="preserve">     DENOM</v>
      </c>
      <c r="G54" s="61" t="str">
        <f t="shared" si="16"/>
        <v xml:space="preserve"> InterpVal</v>
      </c>
      <c r="H54" s="57" t="str">
        <f t="shared" si="9"/>
        <v xml:space="preserve">  EScum</v>
      </c>
      <c r="I54" s="64" t="str">
        <f t="shared" si="17"/>
        <v xml:space="preserve">   ESmo</v>
      </c>
      <c r="J54" s="64" t="str">
        <f t="shared" si="10"/>
        <v xml:space="preserve">  SPI(t)mo</v>
      </c>
      <c r="K54" s="64" t="str">
        <f t="shared" si="5"/>
        <v>SPI(t)cum</v>
      </c>
      <c r="L54" s="63" t="str">
        <f t="shared" si="6"/>
        <v xml:space="preserve"> A-Count</v>
      </c>
      <c r="M54" s="57" t="str">
        <f t="shared" si="7"/>
        <v xml:space="preserve">     AT</v>
      </c>
      <c r="N54" s="64" t="str">
        <f t="shared" si="11"/>
        <v xml:space="preserve">  SV(t)mo</v>
      </c>
      <c r="O54" s="64" t="str">
        <f t="shared" si="8"/>
        <v xml:space="preserve"> SV(t)cum</v>
      </c>
    </row>
    <row r="55" spans="1:15" x14ac:dyDescent="0.2">
      <c r="A55" s="42"/>
      <c r="B55" s="43"/>
      <c r="C55" s="60" t="str">
        <f t="shared" si="13"/>
        <v>Pc=&gt;Sc</v>
      </c>
      <c r="D55" s="61" t="str">
        <f t="shared" si="12"/>
        <v xml:space="preserve"> E-Count</v>
      </c>
      <c r="E55" s="62" t="str">
        <f t="shared" ca="1" si="14"/>
        <v xml:space="preserve">    NUM</v>
      </c>
      <c r="F55" s="62" t="str">
        <f t="shared" ca="1" si="15"/>
        <v xml:space="preserve">     DENOM</v>
      </c>
      <c r="G55" s="61" t="str">
        <f t="shared" si="16"/>
        <v xml:space="preserve"> InterpVal</v>
      </c>
      <c r="H55" s="57" t="str">
        <f t="shared" si="9"/>
        <v xml:space="preserve">  EScum</v>
      </c>
      <c r="I55" s="64" t="str">
        <f t="shared" si="17"/>
        <v xml:space="preserve">   ESmo</v>
      </c>
      <c r="J55" s="64" t="str">
        <f t="shared" si="10"/>
        <v xml:space="preserve">  SPI(t)mo</v>
      </c>
      <c r="K55" s="64" t="str">
        <f t="shared" si="5"/>
        <v>SPI(t)cum</v>
      </c>
      <c r="L55" s="63" t="str">
        <f t="shared" si="6"/>
        <v xml:space="preserve"> A-Count</v>
      </c>
      <c r="M55" s="57" t="str">
        <f t="shared" si="7"/>
        <v xml:space="preserve">     AT</v>
      </c>
      <c r="N55" s="64" t="str">
        <f t="shared" si="11"/>
        <v xml:space="preserve">  SV(t)mo</v>
      </c>
      <c r="O55" s="64" t="str">
        <f t="shared" si="8"/>
        <v xml:space="preserve"> SV(t)cum</v>
      </c>
    </row>
    <row r="56" spans="1:15" x14ac:dyDescent="0.2">
      <c r="A56" s="42"/>
      <c r="B56" s="43"/>
      <c r="C56" s="60" t="str">
        <f t="shared" si="13"/>
        <v>Pc=&gt;Sc</v>
      </c>
      <c r="D56" s="61" t="str">
        <f t="shared" si="12"/>
        <v xml:space="preserve"> E-Count</v>
      </c>
      <c r="E56" s="62" t="str">
        <f t="shared" ca="1" si="14"/>
        <v xml:space="preserve">    NUM</v>
      </c>
      <c r="F56" s="62" t="str">
        <f t="shared" ca="1" si="15"/>
        <v xml:space="preserve">     DENOM</v>
      </c>
      <c r="G56" s="61" t="str">
        <f t="shared" si="16"/>
        <v xml:space="preserve"> InterpVal</v>
      </c>
      <c r="H56" s="57" t="str">
        <f t="shared" si="9"/>
        <v xml:space="preserve">  EScum</v>
      </c>
      <c r="I56" s="64" t="str">
        <f t="shared" si="17"/>
        <v xml:space="preserve">   ESmo</v>
      </c>
      <c r="J56" s="64" t="str">
        <f t="shared" si="10"/>
        <v xml:space="preserve">  SPI(t)mo</v>
      </c>
      <c r="K56" s="64" t="str">
        <f t="shared" si="5"/>
        <v>SPI(t)cum</v>
      </c>
      <c r="L56" s="63" t="str">
        <f t="shared" si="6"/>
        <v xml:space="preserve"> A-Count</v>
      </c>
      <c r="M56" s="57" t="str">
        <f t="shared" si="7"/>
        <v xml:space="preserve">     AT</v>
      </c>
      <c r="N56" s="64" t="str">
        <f t="shared" si="11"/>
        <v xml:space="preserve">  SV(t)mo</v>
      </c>
      <c r="O56" s="64" t="str">
        <f t="shared" si="8"/>
        <v xml:space="preserve"> SV(t)cum</v>
      </c>
    </row>
    <row r="57" spans="1:15" x14ac:dyDescent="0.2">
      <c r="A57" s="42"/>
      <c r="B57" s="43"/>
      <c r="C57" s="60" t="str">
        <f t="shared" si="13"/>
        <v>Pc=&gt;Sc</v>
      </c>
      <c r="D57" s="61" t="str">
        <f t="shared" si="12"/>
        <v xml:space="preserve"> E-Count</v>
      </c>
      <c r="E57" s="62" t="str">
        <f t="shared" ca="1" si="14"/>
        <v xml:space="preserve">    NUM</v>
      </c>
      <c r="F57" s="62" t="str">
        <f t="shared" ca="1" si="15"/>
        <v xml:space="preserve">     DENOM</v>
      </c>
      <c r="G57" s="61" t="str">
        <f t="shared" si="16"/>
        <v xml:space="preserve"> InterpVal</v>
      </c>
      <c r="H57" s="57" t="str">
        <f t="shared" si="9"/>
        <v xml:space="preserve">  EScum</v>
      </c>
      <c r="I57" s="64" t="str">
        <f t="shared" si="17"/>
        <v xml:space="preserve">   ESmo</v>
      </c>
      <c r="J57" s="64" t="str">
        <f t="shared" si="10"/>
        <v xml:space="preserve">  SPI(t)mo</v>
      </c>
      <c r="K57" s="64" t="str">
        <f t="shared" si="5"/>
        <v>SPI(t)cum</v>
      </c>
      <c r="L57" s="63" t="str">
        <f t="shared" si="6"/>
        <v xml:space="preserve"> A-Count</v>
      </c>
      <c r="M57" s="57" t="str">
        <f t="shared" si="7"/>
        <v xml:space="preserve">     AT</v>
      </c>
      <c r="N57" s="64" t="str">
        <f t="shared" si="11"/>
        <v xml:space="preserve">  SV(t)mo</v>
      </c>
      <c r="O57" s="64" t="str">
        <f t="shared" si="8"/>
        <v xml:space="preserve"> SV(t)cum</v>
      </c>
    </row>
    <row r="58" spans="1:15" x14ac:dyDescent="0.2">
      <c r="A58" s="42"/>
      <c r="B58" s="43"/>
      <c r="C58" s="60" t="str">
        <f t="shared" si="13"/>
        <v>Pc=&gt;Sc</v>
      </c>
      <c r="D58" s="61" t="str">
        <f t="shared" si="12"/>
        <v xml:space="preserve"> E-Count</v>
      </c>
      <c r="E58" s="62" t="str">
        <f t="shared" ca="1" si="14"/>
        <v xml:space="preserve">    NUM</v>
      </c>
      <c r="F58" s="62" t="str">
        <f t="shared" ca="1" si="15"/>
        <v xml:space="preserve">     DENOM</v>
      </c>
      <c r="G58" s="61" t="str">
        <f t="shared" si="16"/>
        <v xml:space="preserve"> InterpVal</v>
      </c>
      <c r="H58" s="57" t="str">
        <f t="shared" si="9"/>
        <v xml:space="preserve">  EScum</v>
      </c>
      <c r="I58" s="64" t="str">
        <f t="shared" si="17"/>
        <v xml:space="preserve">   ESmo</v>
      </c>
      <c r="J58" s="64" t="str">
        <f t="shared" si="10"/>
        <v xml:space="preserve">  SPI(t)mo</v>
      </c>
      <c r="K58" s="64" t="str">
        <f t="shared" si="5"/>
        <v>SPI(t)cum</v>
      </c>
      <c r="L58" s="63" t="str">
        <f t="shared" si="6"/>
        <v xml:space="preserve"> A-Count</v>
      </c>
      <c r="M58" s="57" t="str">
        <f t="shared" si="7"/>
        <v xml:space="preserve">     AT</v>
      </c>
      <c r="N58" s="64" t="str">
        <f t="shared" si="11"/>
        <v xml:space="preserve">  SV(t)mo</v>
      </c>
      <c r="O58" s="64" t="str">
        <f t="shared" si="8"/>
        <v xml:space="preserve"> SV(t)cum</v>
      </c>
    </row>
    <row r="59" spans="1:15" x14ac:dyDescent="0.2">
      <c r="A59" s="42"/>
      <c r="B59" s="43"/>
      <c r="C59" s="60" t="str">
        <f t="shared" si="13"/>
        <v>Pc=&gt;Sc</v>
      </c>
      <c r="D59" s="61" t="str">
        <f t="shared" si="12"/>
        <v xml:space="preserve"> E-Count</v>
      </c>
      <c r="E59" s="62" t="str">
        <f t="shared" ca="1" si="14"/>
        <v xml:space="preserve">    NUM</v>
      </c>
      <c r="F59" s="62" t="str">
        <f t="shared" ca="1" si="15"/>
        <v xml:space="preserve">     DENOM</v>
      </c>
      <c r="G59" s="61" t="str">
        <f t="shared" si="16"/>
        <v xml:space="preserve"> InterpVal</v>
      </c>
      <c r="H59" s="57" t="str">
        <f t="shared" si="9"/>
        <v xml:space="preserve">  EScum</v>
      </c>
      <c r="I59" s="64" t="str">
        <f t="shared" si="17"/>
        <v xml:space="preserve">   ESmo</v>
      </c>
      <c r="J59" s="64" t="str">
        <f t="shared" si="10"/>
        <v xml:space="preserve">  SPI(t)mo</v>
      </c>
      <c r="K59" s="64" t="str">
        <f t="shared" si="5"/>
        <v>SPI(t)cum</v>
      </c>
      <c r="L59" s="63" t="str">
        <f t="shared" si="6"/>
        <v xml:space="preserve"> A-Count</v>
      </c>
      <c r="M59" s="57" t="str">
        <f t="shared" si="7"/>
        <v xml:space="preserve">     AT</v>
      </c>
      <c r="N59" s="64" t="str">
        <f t="shared" si="11"/>
        <v xml:space="preserve">  SV(t)mo</v>
      </c>
      <c r="O59" s="64" t="str">
        <f t="shared" si="8"/>
        <v xml:space="preserve"> SV(t)cum</v>
      </c>
    </row>
    <row r="60" spans="1:15" ht="13.5" thickBot="1" x14ac:dyDescent="0.25">
      <c r="A60" s="44"/>
      <c r="B60" s="45"/>
      <c r="C60" s="60" t="str">
        <f t="shared" si="13"/>
        <v>Pc=&gt;Sc</v>
      </c>
      <c r="D60" s="61" t="str">
        <f t="shared" si="12"/>
        <v xml:space="preserve"> E-Count</v>
      </c>
      <c r="E60" s="62" t="str">
        <f t="shared" ca="1" si="14"/>
        <v xml:space="preserve">    NUM</v>
      </c>
      <c r="F60" s="62" t="str">
        <f t="shared" ca="1" si="15"/>
        <v xml:space="preserve">     DENOM</v>
      </c>
      <c r="G60" s="61" t="str">
        <f t="shared" si="16"/>
        <v xml:space="preserve"> InterpVal</v>
      </c>
      <c r="H60" s="57" t="str">
        <f t="shared" si="9"/>
        <v xml:space="preserve">  EScum</v>
      </c>
      <c r="I60" s="64" t="str">
        <f t="shared" si="17"/>
        <v xml:space="preserve">   ESmo</v>
      </c>
      <c r="J60" s="64" t="str">
        <f t="shared" si="10"/>
        <v xml:space="preserve">  SPI(t)mo</v>
      </c>
      <c r="K60" s="64" t="str">
        <f t="shared" si="5"/>
        <v>SPI(t)cum</v>
      </c>
      <c r="L60" s="63" t="str">
        <f t="shared" si="6"/>
        <v xml:space="preserve"> A-Count</v>
      </c>
      <c r="M60" s="57" t="str">
        <f t="shared" si="7"/>
        <v xml:space="preserve">     AT</v>
      </c>
      <c r="N60" s="64" t="str">
        <f t="shared" si="11"/>
        <v xml:space="preserve">  SV(t)mo</v>
      </c>
      <c r="O60" s="64" t="str">
        <f t="shared" si="8"/>
        <v xml:space="preserve"> SV(t)cum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F26" sqref="F26"/>
    </sheetView>
  </sheetViews>
  <sheetFormatPr defaultRowHeight="12.75" x14ac:dyDescent="0.2"/>
  <cols>
    <col min="1" max="2" width="11.140625" customWidth="1"/>
    <col min="3" max="3" width="6.7109375" customWidth="1"/>
    <col min="4" max="4" width="14.7109375" customWidth="1"/>
    <col min="5" max="5" width="10.28515625" customWidth="1"/>
    <col min="6" max="6" width="16.140625" customWidth="1"/>
    <col min="7" max="8" width="6.7109375" customWidth="1"/>
  </cols>
  <sheetData>
    <row r="1" spans="1:13" ht="14.25" thickTop="1" thickBot="1" x14ac:dyDescent="0.25">
      <c r="A1" s="65" t="s">
        <v>0</v>
      </c>
      <c r="B1" s="66" t="s">
        <v>1</v>
      </c>
      <c r="C1" s="67"/>
      <c r="D1" s="67"/>
      <c r="E1" s="67"/>
      <c r="F1" s="67"/>
      <c r="G1" s="67"/>
      <c r="H1" s="67"/>
      <c r="I1" s="66" t="s">
        <v>20</v>
      </c>
      <c r="J1" s="66" t="s">
        <v>21</v>
      </c>
      <c r="K1" s="66" t="s">
        <v>31</v>
      </c>
      <c r="L1" s="66" t="s">
        <v>9</v>
      </c>
      <c r="M1" s="68" t="s">
        <v>10</v>
      </c>
    </row>
    <row r="2" spans="1:13" ht="13.5" thickTop="1" x14ac:dyDescent="0.2">
      <c r="A2" s="95">
        <v>75</v>
      </c>
      <c r="B2" s="96">
        <v>93</v>
      </c>
      <c r="D2" s="69" t="s">
        <v>17</v>
      </c>
      <c r="E2" s="70"/>
      <c r="F2" s="71"/>
      <c r="I2" s="78">
        <v>0.80645161290322576</v>
      </c>
      <c r="J2" s="79">
        <v>0.80645161290322576</v>
      </c>
      <c r="K2" s="80">
        <v>1</v>
      </c>
      <c r="L2" s="79">
        <v>-0.10967741935483871</v>
      </c>
      <c r="M2" s="81">
        <v>-0.10967741935483871</v>
      </c>
    </row>
    <row r="3" spans="1:13" x14ac:dyDescent="0.2">
      <c r="A3" s="97">
        <v>625</v>
      </c>
      <c r="B3" s="98">
        <v>644</v>
      </c>
      <c r="D3" s="72" t="s">
        <v>18</v>
      </c>
      <c r="E3" s="73"/>
      <c r="F3" s="74"/>
      <c r="I3" s="82">
        <v>1.0751946607341489</v>
      </c>
      <c r="J3" s="83">
        <v>0.97798972853998534</v>
      </c>
      <c r="K3" s="84">
        <v>2</v>
      </c>
      <c r="L3" s="83">
        <v>7.5194660734148988E-2</v>
      </c>
      <c r="M3" s="85">
        <v>-3.4482758620689724E-2</v>
      </c>
    </row>
    <row r="4" spans="1:13" ht="13.5" thickBot="1" x14ac:dyDescent="0.25">
      <c r="A4" s="97">
        <v>1710</v>
      </c>
      <c r="B4" s="98">
        <v>975</v>
      </c>
      <c r="D4" s="75" t="s">
        <v>19</v>
      </c>
      <c r="E4" s="76"/>
      <c r="F4" s="77"/>
      <c r="I4" s="82">
        <v>2.9719827586206899</v>
      </c>
      <c r="J4" s="83">
        <v>1.7548701298701299</v>
      </c>
      <c r="K4" s="84">
        <v>3</v>
      </c>
      <c r="L4" s="83">
        <v>1.9719827586206897</v>
      </c>
      <c r="M4" s="85">
        <v>1.9375</v>
      </c>
    </row>
    <row r="5" spans="1:13" ht="14.25" thickTop="1" thickBot="1" x14ac:dyDescent="0.25">
      <c r="A5" s="97">
        <v>2397</v>
      </c>
      <c r="B5" s="98">
        <v>1275</v>
      </c>
      <c r="I5" s="82">
        <v>1.1635587102983642</v>
      </c>
      <c r="J5" s="83">
        <v>1.5890818813920649</v>
      </c>
      <c r="K5" s="84">
        <v>4</v>
      </c>
      <c r="L5" s="83">
        <v>0.16355871029836422</v>
      </c>
      <c r="M5" s="85">
        <v>2.1010587102983642</v>
      </c>
    </row>
    <row r="6" spans="1:13" ht="13.5" thickTop="1" x14ac:dyDescent="0.2">
      <c r="A6" s="97">
        <v>3060</v>
      </c>
      <c r="B6" s="98">
        <v>1739</v>
      </c>
      <c r="D6" s="86" t="s">
        <v>24</v>
      </c>
      <c r="E6" s="87"/>
      <c r="F6" s="88">
        <v>36844</v>
      </c>
      <c r="I6" s="82">
        <v>0.63811357074109676</v>
      </c>
      <c r="J6" s="83">
        <v>1.3808406454830937</v>
      </c>
      <c r="K6" s="84">
        <v>5</v>
      </c>
      <c r="L6" s="83">
        <v>-0.36188642925890324</v>
      </c>
      <c r="M6" s="85">
        <v>1.739172281039461</v>
      </c>
    </row>
    <row r="7" spans="1:13" x14ac:dyDescent="0.2">
      <c r="A7" s="97">
        <v>3923</v>
      </c>
      <c r="B7" s="98">
        <v>2292</v>
      </c>
      <c r="D7" s="89" t="s">
        <v>35</v>
      </c>
      <c r="E7" s="90"/>
      <c r="F7" s="91">
        <v>37756</v>
      </c>
      <c r="I7" s="82">
        <v>1.3335060500507137</v>
      </c>
      <c r="J7" s="83">
        <v>1.3723374247467379</v>
      </c>
      <c r="K7" s="84">
        <v>6</v>
      </c>
      <c r="L7" s="83">
        <v>0.33350605005071365</v>
      </c>
      <c r="M7" s="85">
        <v>2.0726783310901746</v>
      </c>
    </row>
    <row r="8" spans="1:13" x14ac:dyDescent="0.2">
      <c r="A8" s="97">
        <v>4722</v>
      </c>
      <c r="B8" s="98">
        <v>3331</v>
      </c>
      <c r="D8" s="89" t="s">
        <v>36</v>
      </c>
      <c r="E8" s="90"/>
      <c r="F8" s="91">
        <v>37624</v>
      </c>
      <c r="I8" s="82">
        <v>1.0475402481447977</v>
      </c>
      <c r="J8" s="83">
        <v>1.3228759257718232</v>
      </c>
      <c r="K8" s="84">
        <v>7</v>
      </c>
      <c r="L8" s="83">
        <v>4.7540248144797737E-2</v>
      </c>
      <c r="M8" s="85">
        <v>2.1202185792349724</v>
      </c>
    </row>
    <row r="9" spans="1:13" ht="13.5" thickBot="1" x14ac:dyDescent="0.25">
      <c r="A9" s="97">
        <v>5743</v>
      </c>
      <c r="B9" s="98">
        <v>3869</v>
      </c>
      <c r="D9" s="92"/>
      <c r="E9" s="93" t="s">
        <v>37</v>
      </c>
      <c r="F9" s="94">
        <v>31821</v>
      </c>
      <c r="I9" s="82">
        <v>1.0858882909940348</v>
      </c>
      <c r="J9" s="83">
        <v>1.2915559740390758</v>
      </c>
      <c r="K9" s="84">
        <v>8</v>
      </c>
      <c r="L9" s="83">
        <v>8.5888290994034833E-2</v>
      </c>
      <c r="M9" s="85">
        <v>2.2061068702290072</v>
      </c>
    </row>
    <row r="10" spans="1:13" ht="13.5" thickTop="1" x14ac:dyDescent="0.2">
      <c r="A10" s="97">
        <v>7369</v>
      </c>
      <c r="B10" s="98">
        <v>4612</v>
      </c>
      <c r="I10" s="82">
        <v>1.3546275930478284</v>
      </c>
      <c r="J10" s="83">
        <v>1.298918419837763</v>
      </c>
      <c r="K10" s="84">
        <v>9</v>
      </c>
      <c r="L10" s="83">
        <v>0.35462759304782843</v>
      </c>
      <c r="M10" s="85">
        <v>2.5607344632768356</v>
      </c>
    </row>
    <row r="11" spans="1:13" x14ac:dyDescent="0.2">
      <c r="A11" s="97">
        <v>9005</v>
      </c>
      <c r="B11" s="98">
        <v>5527</v>
      </c>
      <c r="I11" s="82">
        <v>1.2828595467065256</v>
      </c>
      <c r="J11" s="83">
        <v>1.2972397919843235</v>
      </c>
      <c r="K11" s="84">
        <v>10</v>
      </c>
      <c r="L11" s="83">
        <v>0.28285954670652558</v>
      </c>
      <c r="M11" s="85">
        <v>2.8435940099833612</v>
      </c>
    </row>
    <row r="12" spans="1:13" x14ac:dyDescent="0.2">
      <c r="A12" s="97">
        <v>10850</v>
      </c>
      <c r="B12" s="98">
        <v>6575</v>
      </c>
      <c r="I12" s="82">
        <v>1.1653894415532822</v>
      </c>
      <c r="J12" s="83">
        <v>1.2847618408394299</v>
      </c>
      <c r="K12" s="84">
        <v>11</v>
      </c>
      <c r="L12" s="83">
        <v>0.16538944155328217</v>
      </c>
      <c r="M12" s="85">
        <v>3.0089834515366434</v>
      </c>
    </row>
    <row r="13" spans="1:13" x14ac:dyDescent="0.2">
      <c r="A13" s="97">
        <v>12218</v>
      </c>
      <c r="B13" s="98">
        <v>7991</v>
      </c>
      <c r="I13" s="82">
        <v>0.64680851063829792</v>
      </c>
      <c r="J13" s="83">
        <v>1.229607374251436</v>
      </c>
      <c r="K13" s="84">
        <v>12</v>
      </c>
      <c r="L13" s="83">
        <v>-0.35319148936170208</v>
      </c>
      <c r="M13" s="85">
        <v>2.6557919621749413</v>
      </c>
    </row>
    <row r="14" spans="1:13" x14ac:dyDescent="0.2">
      <c r="A14" s="97">
        <v>13921</v>
      </c>
      <c r="B14" s="98">
        <v>9193</v>
      </c>
      <c r="I14" s="82">
        <v>1.0669656360459623</v>
      </c>
      <c r="J14" s="83">
        <v>1.2166650608663849</v>
      </c>
      <c r="K14" s="84">
        <v>13</v>
      </c>
      <c r="L14" s="83">
        <v>6.6965636045962285E-2</v>
      </c>
      <c r="M14" s="85">
        <v>2.7227575982209036</v>
      </c>
    </row>
    <row r="15" spans="1:13" x14ac:dyDescent="0.2">
      <c r="A15" s="97">
        <v>15417</v>
      </c>
      <c r="B15" s="98">
        <v>10831</v>
      </c>
      <c r="I15" s="82">
        <v>0.91619456578820824</v>
      </c>
      <c r="J15" s="83">
        <v>1.1945173585264701</v>
      </c>
      <c r="K15" s="84">
        <v>14</v>
      </c>
      <c r="L15" s="83">
        <v>-8.3805434211791763E-2</v>
      </c>
      <c r="M15" s="85">
        <v>2.6389521640091118</v>
      </c>
    </row>
    <row r="16" spans="1:13" x14ac:dyDescent="0.2">
      <c r="A16" s="97">
        <v>18170</v>
      </c>
      <c r="B16" s="98">
        <v>12946</v>
      </c>
      <c r="I16" s="82">
        <v>1.5558809899198458</v>
      </c>
      <c r="J16" s="83">
        <v>1.2193249304756721</v>
      </c>
      <c r="K16" s="84">
        <v>15</v>
      </c>
      <c r="L16" s="83">
        <v>0.5558809899198458</v>
      </c>
      <c r="M16" s="85">
        <v>3.1948331539289576</v>
      </c>
    </row>
    <row r="17" spans="1:13" x14ac:dyDescent="0.2">
      <c r="A17" s="97">
        <v>20022</v>
      </c>
      <c r="B17" s="98">
        <v>14295</v>
      </c>
      <c r="I17" s="82">
        <v>1.0406165815207764</v>
      </c>
      <c r="J17" s="83">
        <v>1.2078447367526597</v>
      </c>
      <c r="K17" s="84">
        <v>16</v>
      </c>
      <c r="L17" s="83">
        <v>4.0616581520776407E-2</v>
      </c>
      <c r="M17" s="85">
        <v>3.235449735449734</v>
      </c>
    </row>
    <row r="18" spans="1:13" x14ac:dyDescent="0.2">
      <c r="A18" s="97">
        <v>21936</v>
      </c>
      <c r="B18" s="98">
        <v>16051</v>
      </c>
      <c r="I18" s="82">
        <v>1.2209018599747097</v>
      </c>
      <c r="J18" s="83">
        <v>1.2086328930839705</v>
      </c>
      <c r="K18" s="84">
        <v>17</v>
      </c>
      <c r="L18" s="83">
        <v>0.22090185997470968</v>
      </c>
      <c r="M18" s="85">
        <v>3.4563515954244437</v>
      </c>
    </row>
    <row r="19" spans="1:13" x14ac:dyDescent="0.2">
      <c r="A19" s="97">
        <v>24418</v>
      </c>
      <c r="B19" s="98">
        <v>17808</v>
      </c>
      <c r="I19" s="82">
        <v>1.319951256099646</v>
      </c>
      <c r="J19" s="83">
        <v>1.2149698017945403</v>
      </c>
      <c r="K19" s="84">
        <v>18</v>
      </c>
      <c r="L19" s="83">
        <v>0.31995125609964603</v>
      </c>
      <c r="M19" s="85">
        <v>3.7763028515240897</v>
      </c>
    </row>
    <row r="20" spans="1:13" x14ac:dyDescent="0.2">
      <c r="A20" s="97">
        <v>26186</v>
      </c>
      <c r="B20" s="98">
        <v>19666</v>
      </c>
      <c r="I20" s="82">
        <v>1.1374062646902452</v>
      </c>
      <c r="J20" s="83">
        <v>1.2107922324711491</v>
      </c>
      <c r="K20" s="84">
        <v>19</v>
      </c>
      <c r="L20" s="83">
        <v>0.13740626469024519</v>
      </c>
      <c r="M20" s="85">
        <v>3.9137091162143349</v>
      </c>
    </row>
    <row r="21" spans="1:13" x14ac:dyDescent="0.2">
      <c r="A21" s="97">
        <v>27972</v>
      </c>
      <c r="B21" s="98">
        <v>21178</v>
      </c>
      <c r="I21" s="82">
        <v>1.2671954063987307</v>
      </c>
      <c r="J21" s="83">
        <v>1.2136748478337172</v>
      </c>
      <c r="K21" s="84">
        <v>20</v>
      </c>
      <c r="L21" s="83">
        <v>0.26719540639873074</v>
      </c>
      <c r="M21" s="85">
        <v>4.1809045226130657</v>
      </c>
    </row>
    <row r="22" spans="1:13" x14ac:dyDescent="0.2">
      <c r="A22" s="97">
        <v>29397</v>
      </c>
      <c r="B22" s="98">
        <v>22839</v>
      </c>
      <c r="I22" s="82">
        <v>1.0587579246443184</v>
      </c>
      <c r="J22" s="83">
        <v>1.2061424204501159</v>
      </c>
      <c r="K22" s="84">
        <v>21</v>
      </c>
      <c r="L22" s="83">
        <v>5.8757924644318393E-2</v>
      </c>
      <c r="M22" s="85">
        <v>4.2396624472573841</v>
      </c>
    </row>
    <row r="23" spans="1:13" x14ac:dyDescent="0.2">
      <c r="A23" s="97">
        <v>30899</v>
      </c>
      <c r="B23" s="98">
        <v>24873</v>
      </c>
      <c r="I23" s="82">
        <v>1.1549534424340138</v>
      </c>
      <c r="J23" s="83">
        <v>1.2037688975127387</v>
      </c>
      <c r="K23" s="84">
        <v>22</v>
      </c>
      <c r="L23" s="83">
        <v>0.15495344243401377</v>
      </c>
      <c r="M23" s="85">
        <v>4.3946158896913978</v>
      </c>
    </row>
    <row r="24" spans="1:13" x14ac:dyDescent="0.2">
      <c r="A24" s="97">
        <v>31821</v>
      </c>
      <c r="B24" s="98">
        <v>26310</v>
      </c>
      <c r="I24" s="82">
        <v>1.0538411030860069</v>
      </c>
      <c r="J24" s="83">
        <v>1.2030769230769229</v>
      </c>
      <c r="K24" s="84">
        <v>23</v>
      </c>
      <c r="L24" s="83">
        <v>5.3841103086007536E-3</v>
      </c>
      <c r="M24" s="85">
        <v>4.4000000000000004</v>
      </c>
    </row>
    <row r="25" spans="1:13" x14ac:dyDescent="0.2">
      <c r="A25" s="97"/>
      <c r="B25" s="98">
        <v>27720</v>
      </c>
      <c r="I25" s="6"/>
      <c r="J25" s="6"/>
      <c r="K25" s="6"/>
      <c r="L25" s="6"/>
      <c r="M25" s="6"/>
    </row>
    <row r="26" spans="1:13" x14ac:dyDescent="0.2">
      <c r="A26" s="97"/>
      <c r="B26" s="98">
        <v>29113</v>
      </c>
    </row>
    <row r="27" spans="1:13" x14ac:dyDescent="0.2">
      <c r="A27" s="97"/>
      <c r="B27" s="98">
        <v>30298</v>
      </c>
    </row>
    <row r="28" spans="1:13" x14ac:dyDescent="0.2">
      <c r="A28" s="97"/>
      <c r="B28" s="98">
        <v>31821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EScalc</vt:lpstr>
      <vt:lpstr>Example Data</vt:lpstr>
    </vt:vector>
  </TitlesOfParts>
  <Company>OC-ALC/LAS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wlipke</dc:creator>
  <cp:lastModifiedBy>Walt</cp:lastModifiedBy>
  <dcterms:created xsi:type="dcterms:W3CDTF">2002-09-20T17:34:56Z</dcterms:created>
  <dcterms:modified xsi:type="dcterms:W3CDTF">2017-06-16T19:02:47Z</dcterms:modified>
</cp:coreProperties>
</file>